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11"/>
  </bookViews>
  <sheets>
    <sheet name="Custo Total por Trabalhador" sheetId="1" state="visible" r:id="rId2"/>
    <sheet name="Áreas - Tamanho (m²)" sheetId="2" state="visible" r:id="rId3"/>
    <sheet name="Mão de Obra Estimada - Limpeza" sheetId="3" state="visible" r:id="rId4"/>
    <sheet name="Insumos - Uniformes" sheetId="4" state="visible" r:id="rId5"/>
    <sheet name="Insumos - Equipamentos" sheetId="5" state="visible" r:id="rId6"/>
    <sheet name="Insumos - Materiais" sheetId="6" state="visible" r:id="rId7"/>
    <sheet name="Contratações Anteriores" sheetId="7" state="visible" r:id="rId8"/>
    <sheet name="Metro Quadrado (R$)" sheetId="8" state="visible" r:id="rId9"/>
    <sheet name="Limpeza" sheetId="9" state="visible" r:id="rId10"/>
    <sheet name="Recepção" sheetId="10" state="visible" r:id="rId11"/>
    <sheet name="Jardinagem" sheetId="11" state="visible" r:id="rId12"/>
    <sheet name="Valor Global - SENADOR CANEDO" sheetId="12" state="visible" r:id="rId13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<sst xmlns="http://schemas.openxmlformats.org/spreadsheetml/2006/main" count="1449" uniqueCount="587">
  <si>
    <t xml:space="preserve">PLANILHA DE CUSTOS E FORMAÇÃO DE PREÇOS - Câmpus Senador Canedo</t>
  </si>
  <si>
    <t xml:space="preserve">Módulo 1 - Composição da Remuneração</t>
  </si>
  <si>
    <t xml:space="preserve">Composição da Remuneração</t>
  </si>
  <si>
    <t xml:space="preserve">Servente</t>
  </si>
  <si>
    <t xml:space="preserve">Servente (Insalubridade)</t>
  </si>
  <si>
    <t xml:space="preserve">Encarregado</t>
  </si>
  <si>
    <t xml:space="preserve">Recepcionista</t>
  </si>
  <si>
    <t xml:space="preserve">Jardineiro</t>
  </si>
  <si>
    <t xml:space="preserve">Salário-Base</t>
  </si>
  <si>
    <t xml:space="preserve">PEENCHER INFORMAÇÕES CONFORME CCT VIGENTE. ATUALMENTE É A CCT GO000091/2022, reajustado pelo Termo Aditivo GO000018/2023</t>
  </si>
  <si>
    <t xml:space="preserve">Adicional de Periculosidade</t>
  </si>
  <si>
    <t xml:space="preserve">ATENÇÃO: apenas se tiver laudo! Excluir se não estiver caracterizado em laudo. Não é cumulativo com insalubridade (cláusula 11ª da CCT 91/2022)</t>
  </si>
  <si>
    <t xml:space="preserve">Adicional de Insalubridade</t>
  </si>
  <si>
    <t xml:space="preserve">ATENÇÃO: possui laudo de insalubridade Média para os ambientes de Laboratório e Banheiros! Insalubridade e periculosidade não são cumulativos (cláusula 10ª, §2º da CCT 91/2022)</t>
  </si>
  <si>
    <t xml:space="preserve">Adicional Noturno</t>
  </si>
  <si>
    <t xml:space="preserve">Adicional de Hora Noturna Reduzida</t>
  </si>
  <si>
    <t xml:space="preserve">Outros (especificar)</t>
  </si>
  <si>
    <t xml:space="preserve">Total - Módulo 1</t>
  </si>
  <si>
    <t xml:space="preserve">Memória de Cálculo - Salário Base</t>
  </si>
  <si>
    <t xml:space="preserve">Piso - CCT GO000156/2019, cláusula 3ª</t>
  </si>
  <si>
    <t xml:space="preserve">Reajuste - CCT GO000118/2020, cláusula 3ª, variação INPC</t>
  </si>
  <si>
    <t xml:space="preserve">Aumento</t>
  </si>
  <si>
    <t xml:space="preserve">Piso - CCT GO118/2020</t>
  </si>
  <si>
    <t xml:space="preserve">Reajuste - CCT GO000093/2021, cláusula 3ª</t>
  </si>
  <si>
    <t xml:space="preserve">Piso - CCT GO93/2021</t>
  </si>
  <si>
    <t xml:space="preserve">Reajuste - CCT GO000091/2022, cláusula 3ª</t>
  </si>
  <si>
    <t xml:space="preserve">Piso - CCT GO000091/2022</t>
  </si>
  <si>
    <t xml:space="preserve">Reajuste - Termo Aditivo GO000018/2023, cláusula 3ª, parágrafo primeiro</t>
  </si>
  <si>
    <t xml:space="preserve">Piso - CCT GO000091/2022, reajustado pelo Termo Aditivo GO000018/2023</t>
  </si>
  <si>
    <t xml:space="preserve">Memória de Cálculo - Adicional de Insalubridade</t>
  </si>
  <si>
    <t xml:space="preserve">Atenção: No laudo vigente, somente a categoria de servente possui insalubridade para as áreas de Banheiros e Laboratórios com grau MÉDIO.</t>
  </si>
  <si>
    <t xml:space="preserve">Base de cálculo: salário mínimo, CCT 91/2022, cláusula 10ª</t>
  </si>
  <si>
    <r>
      <rPr>
        <sz val="11"/>
        <color rgb="FF000000"/>
        <rFont val="Calibri"/>
        <family val="0"/>
        <charset val="1"/>
      </rPr>
      <t xml:space="preserve">Grau de insalubridade: </t>
    </r>
    <r>
      <rPr>
        <b val="true"/>
        <sz val="11"/>
        <color rgb="FF000000"/>
        <rFont val="Calibri"/>
        <family val="0"/>
        <charset val="1"/>
      </rPr>
      <t xml:space="preserve">MÉDIO</t>
    </r>
    <r>
      <rPr>
        <sz val="11"/>
        <color rgb="FF000000"/>
        <rFont val="Calibri"/>
        <family val="0"/>
        <charset val="1"/>
      </rPr>
      <t xml:space="preserve">, Laudo Técnico de Insalubridade, Data </t>
    </r>
    <r>
      <rPr>
        <b val="true"/>
        <sz val="11"/>
        <color rgb="FF000000"/>
        <rFont val="Calibri"/>
        <family val="0"/>
        <charset val="1"/>
      </rPr>
      <t xml:space="preserve">29/06/2022</t>
    </r>
  </si>
  <si>
    <t xml:space="preserve">MÉDIO</t>
  </si>
  <si>
    <t xml:space="preserve">Informar se é grau máximo, médio ou mínimo</t>
  </si>
  <si>
    <r>
      <rPr>
        <sz val="11"/>
        <color rgb="FF000000"/>
        <rFont val="Calibri"/>
        <family val="0"/>
        <charset val="1"/>
      </rPr>
      <t xml:space="preserve">Percentual do adicional: </t>
    </r>
    <r>
      <rPr>
        <b val="true"/>
        <sz val="11"/>
        <color rgb="FF000000"/>
        <rFont val="Calibri"/>
        <family val="0"/>
        <charset val="1"/>
      </rPr>
      <t xml:space="preserve">20% (vinte por cento)</t>
    </r>
    <r>
      <rPr>
        <sz val="11"/>
        <color rgb="FF000000"/>
        <rFont val="Calibri"/>
        <family val="0"/>
        <charset val="1"/>
      </rPr>
      <t xml:space="preserve">, art. 192, Decreto-Lei nº 5.452/1943</t>
    </r>
  </si>
  <si>
    <t xml:space="preserve">Valor do Adicional de Insalubridade</t>
  </si>
  <si>
    <t xml:space="preserve">Memória de Cálculo - Adicional de Periculosidade</t>
  </si>
  <si>
    <t xml:space="preserve">Atenção: também necessita de laudo (art. 195 do Decreto-Lei nº 5.452/1943). Verificar no laudo quais as categorias profissionais têm periculosidade.</t>
  </si>
  <si>
    <t xml:space="preserve">Atenção: NÃO é cumulativo com o adicional de insalubridade. (cláusula 11ª da CCT 91/2022)</t>
  </si>
  <si>
    <t xml:space="preserve">Base de cálculo: salário base, art. 193, §1º, Decreto-Lei nº 5.452/1943</t>
  </si>
  <si>
    <t xml:space="preserve">Percentual do adicional: 30%, art. 193, §1º, Decreto-Lei nº 5.452/1943</t>
  </si>
  <si>
    <t xml:space="preserve">Valor do Adicional de Periculosidade</t>
  </si>
  <si>
    <t xml:space="preserve">Módulo 2 - Encargos e Benefícios Anuais, Mensais e Diários</t>
  </si>
  <si>
    <t xml:space="preserve">Encargos e Benefícios Anuais, Mensais e Diários</t>
  </si>
  <si>
    <t xml:space="preserve">Submódulo 2.1 - 13º Salário, Férias e Adicional de Férias</t>
  </si>
  <si>
    <t xml:space="preserve">Submódulo 2.2 - GPS, FGTS e outras contribuições</t>
  </si>
  <si>
    <t xml:space="preserve">Submódulo 2.3 - Benefícios Mensais e Diários</t>
  </si>
  <si>
    <t xml:space="preserve">Total - Módulo 2</t>
  </si>
  <si>
    <t xml:space="preserve"> Submódulo 2.1 - 13º (décimo terceiro) Salário, Férias e Adicional de Férias</t>
  </si>
  <si>
    <t xml:space="preserve">Submódulo 2.1</t>
  </si>
  <si>
    <t xml:space="preserve">13º (décimo terceiro) Salário</t>
  </si>
  <si>
    <t xml:space="preserve">Férias e Adicional de Férias</t>
  </si>
  <si>
    <t xml:space="preserve">Total - Submódulo 2.1</t>
  </si>
  <si>
    <t xml:space="preserve">Memória de Cálculo - 13º Salário</t>
  </si>
  <si>
    <t xml:space="preserve">Base de cálculo: Módulo 1</t>
  </si>
  <si>
    <t xml:space="preserve">Provisionamento Mensal: 1÷12 = 8,33%</t>
  </si>
  <si>
    <t xml:space="preserve">Valor do 13º Salário</t>
  </si>
  <si>
    <t xml:space="preserve">Memória de Cálculo - Férias</t>
  </si>
  <si>
    <t xml:space="preserve">Férias</t>
  </si>
  <si>
    <t xml:space="preserve">Valor das Férias</t>
  </si>
  <si>
    <t xml:space="preserve">Memória de Cálculo - Adicional de Férias</t>
  </si>
  <si>
    <t xml:space="preserve">Adicional de Férias</t>
  </si>
  <si>
    <t xml:space="preserve">Alíquota Adicional: 1÷3 = 33,33%</t>
  </si>
  <si>
    <t xml:space="preserve">Valor do Adicional de Férias</t>
  </si>
  <si>
    <t xml:space="preserve">Memória de Cálculo - Férias e Adicional de Férias</t>
  </si>
  <si>
    <t xml:space="preserve">Valor das Férias e Adicional de Férias</t>
  </si>
  <si>
    <t xml:space="preserve">Submódulo 2.2 - Encargos Previdenciários (GPS), Fundo de Garantia por Tempo de Serviço (FGTS) e outras contribuições</t>
  </si>
  <si>
    <t xml:space="preserve">Composição do GPS e FGTS </t>
  </si>
  <si>
    <t xml:space="preserve">Encargos</t>
  </si>
  <si>
    <t xml:space="preserve">Percentual</t>
  </si>
  <si>
    <t xml:space="preserve">Valor</t>
  </si>
  <si>
    <t xml:space="preserve">INSS - empregador</t>
  </si>
  <si>
    <t xml:space="preserve">Salário-Educação</t>
  </si>
  <si>
    <t xml:space="preserve">SAT - GIL/RAT (Decreto nº 3.048/99 - Anexo V)</t>
  </si>
  <si>
    <t xml:space="preserve">Preecher conforme Legislação vigente e FAP da empresa</t>
  </si>
  <si>
    <t xml:space="preserve">SESC ou SESI</t>
  </si>
  <si>
    <t xml:space="preserve">SENAI - SENAC</t>
  </si>
  <si>
    <t xml:space="preserve">SEBRAE</t>
  </si>
  <si>
    <t xml:space="preserve">INCRA</t>
  </si>
  <si>
    <t xml:space="preserve">FGTS</t>
  </si>
  <si>
    <t xml:space="preserve">Total - Submódulo 2.2</t>
  </si>
  <si>
    <t xml:space="preserve">Memória de Cálculo - Encargos Previdenciários (GPS)</t>
  </si>
  <si>
    <t xml:space="preserve">Encargos Previdenciários (GPS)</t>
  </si>
  <si>
    <t xml:space="preserve">Base de cálculo: Módulo 1 + Submódulo 2.1</t>
  </si>
  <si>
    <t xml:space="preserve">Valor do GPS - Guia da Previdência Social</t>
  </si>
  <si>
    <t xml:space="preserve">Memória de Cálculo - Fundo de Garantia por Tempo de Serviço (FGTS)</t>
  </si>
  <si>
    <t xml:space="preserve">Fundo de Garantia por Tempo de Serviço (FGTS)</t>
  </si>
  <si>
    <t xml:space="preserve">Valor do FGTS - Fundo de Garantia por Tempo de Serviço</t>
  </si>
  <si>
    <t xml:space="preserve">Memória de Cálculo - Submódulo 2.2 Encargos Previdenciários e FGTS</t>
  </si>
  <si>
    <t xml:space="preserve">Encargos Previdenciários e FGTS</t>
  </si>
  <si>
    <t xml:space="preserve">Valor dos Encargos Previdenciários e FGTS</t>
  </si>
  <si>
    <t xml:space="preserve">Benefícios Mensais e Diários</t>
  </si>
  <si>
    <t xml:space="preserve">Transporte</t>
  </si>
  <si>
    <t xml:space="preserve">Auxílio-Refeição/Alimentação</t>
  </si>
  <si>
    <t xml:space="preserve">Assistência Médica e Familiar</t>
  </si>
  <si>
    <t xml:space="preserve">Outros - Seguro de Vida - CCT 91/2022, cláusula 17ª</t>
  </si>
  <si>
    <t xml:space="preserve">Outros - Apoio, Auxílios e Seviços, Termo Aditivo 709/2022, cláusula 4ª</t>
  </si>
  <si>
    <t xml:space="preserve">Outros - Taxa de Aprimoramento - CCT 91/2022, cláusula 22ª</t>
  </si>
  <si>
    <t xml:space="preserve">Total - Submódulo 2.3</t>
  </si>
  <si>
    <t xml:space="preserve">Memória de Cálculo - Transporte</t>
  </si>
  <si>
    <t xml:space="preserve">Custo da Passagem</t>
  </si>
  <si>
    <t xml:space="preserve">Valor da tarifa de transporte público - Senador Canedo</t>
  </si>
  <si>
    <t xml:space="preserve">Informar o valor correspondente à tarifa de transporte público da região. Valor atualizado em 18/07/2023.</t>
  </si>
  <si>
    <t xml:space="preserve">Vales por dia (ida e volta, cláusula 14ª, CCT 91/2022)</t>
  </si>
  <si>
    <t xml:space="preserve">Dias efetivamente trabalhados</t>
  </si>
  <si>
    <t xml:space="preserve">Custo total do vale transporte</t>
  </si>
  <si>
    <t xml:space="preserve">Desconto do Vale Transporte</t>
  </si>
  <si>
    <t xml:space="preserve">Base de cálculo: Salário Base</t>
  </si>
  <si>
    <t xml:space="preserve">Percentual, cláusula 14ª, parágrafo quinto, CCT 91/2022</t>
  </si>
  <si>
    <t xml:space="preserve">Desconto do Transporte</t>
  </si>
  <si>
    <t xml:space="preserve">Custo Efetivo do Transporte</t>
  </si>
  <si>
    <t xml:space="preserve">Custo Efetivo do Vale Transporte</t>
  </si>
  <si>
    <t xml:space="preserve">Memória de Cálculo - Auxílio-Refeição/Alimentação</t>
  </si>
  <si>
    <t xml:space="preserve">Vale Alimentação/Refeição</t>
  </si>
  <si>
    <t xml:space="preserve">Valor diário - Termo Aditivo 18/2023, cláusula 4ª</t>
  </si>
  <si>
    <t xml:space="preserve">Informar conforme CCT vigente</t>
  </si>
  <si>
    <t xml:space="preserve">Dias efetivamente trabalhado - Termo Aditivo 18/2023, cláusula 4ª</t>
  </si>
  <si>
    <t xml:space="preserve">Custo total do vale alimentação/refeição</t>
  </si>
  <si>
    <t xml:space="preserve">Desconto do Vale Alimentação/Refeição</t>
  </si>
  <si>
    <t xml:space="preserve">Base de cálculo: valor total do auxílio concedido</t>
  </si>
  <si>
    <t xml:space="preserve">Percentual de desconto - Termo Aditivo 18/2023, cláusula 4ª</t>
  </si>
  <si>
    <t xml:space="preserve">Desconto do vale alimentação/refeição</t>
  </si>
  <si>
    <t xml:space="preserve">Custo Efetivo do Vale Alimentação/Refeição</t>
  </si>
  <si>
    <t xml:space="preserve">Custo efetivo do vale alimentação/refeição</t>
  </si>
  <si>
    <t xml:space="preserve">Benefício: Auxílio Saúde - Plano de Saúde Médico. Termo Aditivo 447/2022, cláusula 3ª</t>
  </si>
  <si>
    <t xml:space="preserve">Valor do Plano de Saúde</t>
  </si>
  <si>
    <t xml:space="preserve">Contratações anteriores Câmpus Senador Canedo - Exercícios 2021 e 2022</t>
  </si>
  <si>
    <t xml:space="preserve">A empresa poderá incluir os custos do plano de saúde correspondente, caso haja comprovação e justificativa, se for o caso. Contudo, o órgão apurou como custo zero, conforme pesquisas realizadas.</t>
  </si>
  <si>
    <t xml:space="preserve">Pesquisa de Preços - Sistema Compras - Dispensa nº 02/2023 - 16/02/2023</t>
  </si>
  <si>
    <t xml:space="preserve">SEAC/GO: convênio sem quaisquer custos para empresas associadas</t>
  </si>
  <si>
    <t xml:space="preserve">Média - Valor referencial do plano de saúde</t>
  </si>
  <si>
    <t xml:space="preserve">Valor Custeado pelo Empregado</t>
  </si>
  <si>
    <t xml:space="preserve">Base de cálculo: piso salarial - Termo Aditivo 447/2022, cláusula 3ª</t>
  </si>
  <si>
    <t xml:space="preserve">Percentual de desconto - Termo Aditivo 447/2022, cláusula 3ª</t>
  </si>
  <si>
    <t xml:space="preserve">Valor do desconto</t>
  </si>
  <si>
    <t xml:space="preserve">Valor Efetivo do Plano de Saúde</t>
  </si>
  <si>
    <t xml:space="preserve">Valor do plano</t>
  </si>
  <si>
    <t xml:space="preserve">Valor custeado pelo empregado, se houver custo e adesão (em R$)</t>
  </si>
  <si>
    <t xml:space="preserve">Informar conforme CCT vigente, se for o caso</t>
  </si>
  <si>
    <t xml:space="preserve">Valor efetivo do plano de saúde</t>
  </si>
  <si>
    <t xml:space="preserve">Benefício: Seguro de Vida - Indenizações em casos de morte, invalidez e funeral. CCT 91/2022, cláusula 17ª</t>
  </si>
  <si>
    <t xml:space="preserve">Valor do Seguro de Vida</t>
  </si>
  <si>
    <t xml:space="preserve">Morte natural ou acidental do empregado</t>
  </si>
  <si>
    <t xml:space="preserve">Assistência funeral</t>
  </si>
  <si>
    <t xml:space="preserve">Auxílio alimentação em caso de morte do empregado</t>
  </si>
  <si>
    <t xml:space="preserve">Invalidez permanente total ou parcial por acidente</t>
  </si>
  <si>
    <t xml:space="preserve">Base de cálculo: indenização</t>
  </si>
  <si>
    <t xml:space="preserve">Alíquota: 0,2197%, Caderno Técnico 2015</t>
  </si>
  <si>
    <t xml:space="preserve">Desconto - Valor a ser pago pelo empregado, CCT 91/2022</t>
  </si>
  <si>
    <t xml:space="preserve">Custo efetivo do valor do seguro de vida</t>
  </si>
  <si>
    <t xml:space="preserve">Benefício: Apoio, Auxílio e Serviços - Contribuição IAFAS. Termo Aditivo 709/2022, cláusula 4ª</t>
  </si>
  <si>
    <t xml:space="preserve">Valor do Apoio, Auxílio e Serviços</t>
  </si>
  <si>
    <t xml:space="preserve">Valor do apoio, auxílio e serviços (antigo amparo Familiar)</t>
  </si>
  <si>
    <t xml:space="preserve">Informar valor da Contribuição IAFAS (antigo amparo familiar) vigente. Termo Aditivo 709/2022, cláusula 4ª (R$ 16,00, valor em 18/07/2023)</t>
  </si>
  <si>
    <t xml:space="preserve">Benefício: Taxa de Aprimoramento - Gastos com assistência jurídica, agentes de homologação, médicos, psicólogos e odontólogos. CCT 91/2022, cláusula 22ª</t>
  </si>
  <si>
    <t xml:space="preserve">Valor da Taxa de Aprimoramento</t>
  </si>
  <si>
    <t xml:space="preserve">Valor da taxa de aprimoramento</t>
  </si>
  <si>
    <t xml:space="preserve">Informar conforme CCT vigente. Contribuição é opcional, contudo, recomendamos à licitante observar o teor do parágrafo sexto, cláusula décima segunda da CCT GO000091/2022 para tomada da decisão.</t>
  </si>
  <si>
    <t xml:space="preserve">Módulo 3 - Provisão para Rescisão</t>
  </si>
  <si>
    <t xml:space="preserve">Provisão para Rescisão</t>
  </si>
  <si>
    <t xml:space="preserve">Submódulo 3.1 - Aviso Prévio Indenizado</t>
  </si>
  <si>
    <t xml:space="preserve">Submódulo 3.2 - Aviso Prévio Trabalhado</t>
  </si>
  <si>
    <t xml:space="preserve">Submódulo 3.3 - Demissão por Justa Causa</t>
  </si>
  <si>
    <t xml:space="preserve">Total - Módulo 3</t>
  </si>
  <si>
    <t xml:space="preserve">Percentuais por Tipo de Desligamento - Contratações anteriores IFG - XXXX</t>
  </si>
  <si>
    <t xml:space="preserve">Tipos</t>
  </si>
  <si>
    <t xml:space="preserve">Demissão sem justa causa, conforme planilha Contratações Anteriores</t>
  </si>
  <si>
    <t xml:space="preserve">Conforme aba "Contratações Anteriores"</t>
  </si>
  <si>
    <t xml:space="preserve">Demissão Sem justa causa - Aviso Prévio Indenizado</t>
  </si>
  <si>
    <t xml:space="preserve">Demissão Sem justa causa - Aviso Prévio Trabalhado</t>
  </si>
  <si>
    <t xml:space="preserve">Demissão com justa causa, conforme planilha Contratações Anteriores</t>
  </si>
  <si>
    <t xml:space="preserve">Desligamentos outros tipos, conforme planilha Contratações Anteriores</t>
  </si>
  <si>
    <t xml:space="preserve">Total - Percentual</t>
  </si>
  <si>
    <t xml:space="preserve">Custo do Aviso Prévio Indenizado</t>
  </si>
  <si>
    <t xml:space="preserve">Base de cálculo: API + multa do FGTS sobre o API</t>
  </si>
  <si>
    <t xml:space="preserve">Percentual por tipo de desligamento: API</t>
  </si>
  <si>
    <t xml:space="preserve">Total - Submódulo 3.1</t>
  </si>
  <si>
    <t xml:space="preserve">Memória de Cálculo - Aviso Prévio Indenizado (API)</t>
  </si>
  <si>
    <t xml:space="preserve">Aviso Prévio Indenizado (API)</t>
  </si>
  <si>
    <t xml:space="preserve">Base de cálculo: Módulo 1 + (Módulo 2 - GPS)</t>
  </si>
  <si>
    <t xml:space="preserve">Provisionamento mensal</t>
  </si>
  <si>
    <t xml:space="preserve">Valor do Aviso Prévio Indenizado (API)</t>
  </si>
  <si>
    <t xml:space="preserve">Memória de Cálculo - Multa do FGTS sobre o API</t>
  </si>
  <si>
    <t xml:space="preserve">Multa do FGTS sobre o API</t>
  </si>
  <si>
    <t xml:space="preserve">Base cálculo: FGTS</t>
  </si>
  <si>
    <t xml:space="preserve">Percentual da multa</t>
  </si>
  <si>
    <t xml:space="preserve">Valor da multa do FGTS sobre o API</t>
  </si>
  <si>
    <t xml:space="preserve">Custo do Aviso Prévio Trabalhado</t>
  </si>
  <si>
    <t xml:space="preserve">Base de cálculo: APT + multa do FGTS sobre o APT</t>
  </si>
  <si>
    <t xml:space="preserve">Percentual por tipo de desligamento: APT</t>
  </si>
  <si>
    <t xml:space="preserve">Total - Submódulo 3.2</t>
  </si>
  <si>
    <t xml:space="preserve">Memória de Cálculo - Aviso Prévio Trabalhado (APT)</t>
  </si>
  <si>
    <t xml:space="preserve">Aviso Prévio Trabalhado (APT)</t>
  </si>
  <si>
    <t xml:space="preserve">Base de cálculo: Módulo 1 + Módulo 2</t>
  </si>
  <si>
    <t xml:space="preserve">Valor do Aviso Prévio Trabalhado (APT)</t>
  </si>
  <si>
    <t xml:space="preserve">Memória de Cálculo - Multa do FGTS sobre o APT</t>
  </si>
  <si>
    <t xml:space="preserve">Multa do FGTS sobre o APT</t>
  </si>
  <si>
    <t xml:space="preserve">Valor da multa do FGTS sobre o APT</t>
  </si>
  <si>
    <t xml:space="preserve">Custo da Demissão por Justa Causa</t>
  </si>
  <si>
    <t xml:space="preserve">Base de cálculo para demissão por justa causa</t>
  </si>
  <si>
    <t xml:space="preserve">Percentual por tipo de desligamento: demissão por justa causa</t>
  </si>
  <si>
    <t xml:space="preserve">Total - Submódulo 3.3</t>
  </si>
  <si>
    <t xml:space="preserve">Memória de Cálculo - Base de Cálculo para Demissão por Justa Causa</t>
  </si>
  <si>
    <t xml:space="preserve">Base de Cálculo para Demissão por Justa Causa</t>
  </si>
  <si>
    <t xml:space="preserve">Valor provisionado do 13º salário</t>
  </si>
  <si>
    <t xml:space="preserve">Valor provisionado das férias</t>
  </si>
  <si>
    <t xml:space="preserve">Valor provisionado do adicional de férias</t>
  </si>
  <si>
    <t xml:space="preserve">Valor da base de cálculo para demissão por justa causa</t>
  </si>
  <si>
    <t xml:space="preserve">Módulo 4 - Custo de Reposição do Profissional Ausente</t>
  </si>
  <si>
    <t xml:space="preserve">Custo de Reposição do Profissional Ausente</t>
  </si>
  <si>
    <t xml:space="preserve">Submódulo 4.1 - Substituto nas ausências legais</t>
  </si>
  <si>
    <t xml:space="preserve">Submódulo 4.2 - Substituto na intrajornada</t>
  </si>
  <si>
    <t xml:space="preserve">Total - Módulo 4</t>
  </si>
  <si>
    <t xml:space="preserve">Submódulo 4.1 - Substituto nas Ausências Legais</t>
  </si>
  <si>
    <t xml:space="preserve">Substituto nas Ausências Legais</t>
  </si>
  <si>
    <t xml:space="preserve">Custo diário para repositor</t>
  </si>
  <si>
    <t xml:space="preserve">Necessidade de reposição de profissional (dias)</t>
  </si>
  <si>
    <t xml:space="preserve">Custo anual</t>
  </si>
  <si>
    <t xml:space="preserve">Custo mensal</t>
  </si>
  <si>
    <t xml:space="preserve">Total - Submódulo 4.1</t>
  </si>
  <si>
    <t xml:space="preserve">Memória de Cálculo - Custo Diário para Repositor</t>
  </si>
  <si>
    <t xml:space="preserve">Custo Diário para Repositor</t>
  </si>
  <si>
    <t xml:space="preserve">Base de cálculo: Módulo 1 + Módulo 2 + Módulo 3</t>
  </si>
  <si>
    <t xml:space="preserve">Divisor do dia</t>
  </si>
  <si>
    <t xml:space="preserve">Memória de Cálculo - Número de Dias de Reposição do Profissional Ausente</t>
  </si>
  <si>
    <t xml:space="preserve">Incidência Anual - Levantamento das contratações anteriores</t>
  </si>
  <si>
    <t xml:space="preserve">Ausência justificada, conforme planilha Contratações Anteriores</t>
  </si>
  <si>
    <t xml:space="preserve">Conforme histórico do órgão. Aba "Contratações Anteriores"</t>
  </si>
  <si>
    <t xml:space="preserve">Acidente trabalho, conforme planilha Contratações Anteriores</t>
  </si>
  <si>
    <t xml:space="preserve">Afastamento por doença, conforme planilha Contratações Anteriores</t>
  </si>
  <si>
    <t xml:space="preserve">Consulta médico filho, conforme planilha Contratações Anteriores</t>
  </si>
  <si>
    <t xml:space="preserve">Óbitos na família, conforme planilha Contratações Anteriores</t>
  </si>
  <si>
    <t xml:space="preserve">Casamento, conforme planilha Contratações Anteriores</t>
  </si>
  <si>
    <t xml:space="preserve">Doação de sangue, conforme planilha Contratações Anteriores</t>
  </si>
  <si>
    <t xml:space="preserve">Testemunho, conforme planilha Contratações Anteriores</t>
  </si>
  <si>
    <t xml:space="preserve">Paternidade, conforme planilha Contratações Anteriores</t>
  </si>
  <si>
    <t xml:space="preserve">Maternidade, conforme planilha Contratações Anteriores</t>
  </si>
  <si>
    <t xml:space="preserve">Consulta pré-natal, conforme planilha Contratações Anteriores</t>
  </si>
  <si>
    <t xml:space="preserve">Duração Legal da Ausência</t>
  </si>
  <si>
    <t xml:space="preserve">Ausência justificada</t>
  </si>
  <si>
    <t xml:space="preserve">Acidente trabalho</t>
  </si>
  <si>
    <t xml:space="preserve">Afastamento por doença</t>
  </si>
  <si>
    <t xml:space="preserve">Consulta médico filho</t>
  </si>
  <si>
    <t xml:space="preserve">Óbitos na família</t>
  </si>
  <si>
    <t xml:space="preserve">Casamento</t>
  </si>
  <si>
    <t xml:space="preserve">Doação de sangue</t>
  </si>
  <si>
    <t xml:space="preserve">Testemunho</t>
  </si>
  <si>
    <t xml:space="preserve">Paternidade</t>
  </si>
  <si>
    <t xml:space="preserve">Maternidade</t>
  </si>
  <si>
    <t xml:space="preserve">Consulta pré-natal</t>
  </si>
  <si>
    <t xml:space="preserve">Proporção Dias Afetados</t>
  </si>
  <si>
    <t xml:space="preserve">Dias de Reposição</t>
  </si>
  <si>
    <t xml:space="preserve">Submódulo 4.2 - Substituto na Intrajornada</t>
  </si>
  <si>
    <t xml:space="preserve">Substituto na Intrajornada</t>
  </si>
  <si>
    <t xml:space="preserve">Valor da hora</t>
  </si>
  <si>
    <t xml:space="preserve">Necessidade de reposição de profissional (horas)</t>
  </si>
  <si>
    <t xml:space="preserve">Conforme demanda do Órgão</t>
  </si>
  <si>
    <t xml:space="preserve">Valor da intrajornada</t>
  </si>
  <si>
    <t xml:space="preserve">Total - Submódulo 4.2</t>
  </si>
  <si>
    <t xml:space="preserve">Memória de Cálculo - Custo por Hora do Repositor</t>
  </si>
  <si>
    <t xml:space="preserve">Custo por Hora do Repositor</t>
  </si>
  <si>
    <t xml:space="preserve">Divisor de hora - Termo Aditivo 18/2023, cláusula 3ª, parágrafo 10º</t>
  </si>
  <si>
    <t xml:space="preserve">Módulo 5 - Insumos Diversos</t>
  </si>
  <si>
    <t xml:space="preserve">Insumos Diversos</t>
  </si>
  <si>
    <t xml:space="preserve">Uniformes</t>
  </si>
  <si>
    <t xml:space="preserve">Materiais</t>
  </si>
  <si>
    <t xml:space="preserve">Equipamentos</t>
  </si>
  <si>
    <t xml:space="preserve">Total - Módulo 5</t>
  </si>
  <si>
    <t xml:space="preserve">Memória de Cálculo - Uniformes</t>
  </si>
  <si>
    <t xml:space="preserve">Custo mensal de uniforme, conforme planilha Insumos - Uniformes</t>
  </si>
  <si>
    <t xml:space="preserve">Aba "Insumos - Uniformes"</t>
  </si>
  <si>
    <t xml:space="preserve">Memória de Cálculo - Equipamentos</t>
  </si>
  <si>
    <t xml:space="preserve">Custo mensal por empregado, conforme planilha Insumos - Equipamentos</t>
  </si>
  <si>
    <t xml:space="preserve">-</t>
  </si>
  <si>
    <t xml:space="preserve">Aba "Insumos - Equipamentos"</t>
  </si>
  <si>
    <t xml:space="preserve">Memória de Cálculo - Materiais</t>
  </si>
  <si>
    <t xml:space="preserve">Custo mensal por empregado, conforme planilha Insumos - Materiais</t>
  </si>
  <si>
    <t xml:space="preserve">Aba "Insumos - Materiais"</t>
  </si>
  <si>
    <t xml:space="preserve">Módulo 6 - Custos Indiretos, Tributos e Lucro</t>
  </si>
  <si>
    <t xml:space="preserve">Custos Indiretos, Tributos e Lucro (CITL)</t>
  </si>
  <si>
    <t xml:space="preserve">Base de cálculo: Módulos 1 + 2 + 3 + 4 + 5</t>
  </si>
  <si>
    <t xml:space="preserve">Valor do CITL</t>
  </si>
  <si>
    <t xml:space="preserve">Total - Módulo 6</t>
  </si>
  <si>
    <t xml:space="preserve">Memória de Cálculo - Percentual dos Custos Indiretos, Tributos e Lucro (% CITL)</t>
  </si>
  <si>
    <t xml:space="preserve">Percentual CITL</t>
  </si>
  <si>
    <t xml:space="preserve">Custos Indiretos</t>
  </si>
  <si>
    <t xml:space="preserve">Preencher conforme conveniência</t>
  </si>
  <si>
    <t xml:space="preserve">Tributos</t>
  </si>
  <si>
    <t xml:space="preserve">PIS (Conforme Regime de Tributação)</t>
  </si>
  <si>
    <t xml:space="preserve">Preencher conforme regime tributário da empresa, nos termos das leis 10.637/2002 e 10.833/2003.</t>
  </si>
  <si>
    <t xml:space="preserve">COFINS (Conforme Regime de Tributação)</t>
  </si>
  <si>
    <t xml:space="preserve">ISS - Senador Canedo</t>
  </si>
  <si>
    <t xml:space="preserve">Percentual de ISS devido ao Município de Senador Canedo</t>
  </si>
  <si>
    <t xml:space="preserve">Lucro</t>
  </si>
  <si>
    <t xml:space="preserve">Custo Total por Trabalhador</t>
  </si>
  <si>
    <t xml:space="preserve">Módulo 1 - Remuneração</t>
  </si>
  <si>
    <t xml:space="preserve">Valor por Empregado</t>
  </si>
  <si>
    <t xml:space="preserve">Câmpus Senador Canedo</t>
  </si>
  <si>
    <t xml:space="preserve">Serviço de Limpeza - Tipos Específicos de Áreas Físicas</t>
  </si>
  <si>
    <t xml:space="preserve">Tamanho (m²)</t>
  </si>
  <si>
    <t xml:space="preserve">Áreas Internas</t>
  </si>
  <si>
    <t xml:space="preserve">Pisos acarpetados</t>
  </si>
  <si>
    <t xml:space="preserve">Pisos frios</t>
  </si>
  <si>
    <t xml:space="preserve">Laboratórios</t>
  </si>
  <si>
    <t xml:space="preserve">Almoxarifados/galpões</t>
  </si>
  <si>
    <t xml:space="preserve">Oficinas</t>
  </si>
  <si>
    <t xml:space="preserve">Áreas com espaços livres - saguão, hall e salão</t>
  </si>
  <si>
    <t xml:space="preserve">Banheiros</t>
  </si>
  <si>
    <t xml:space="preserve">Áreas Externas</t>
  </si>
  <si>
    <t xml:space="preserve">Pisos pavimentados adjacentes/contíguos às edificações</t>
  </si>
  <si>
    <t xml:space="preserve">Varrição de passeios e arruamentos</t>
  </si>
  <si>
    <t xml:space="preserve">Pátios com alta frequência</t>
  </si>
  <si>
    <t xml:space="preserve">Pátios com média frequência</t>
  </si>
  <si>
    <t xml:space="preserve">Pátios com baixa frequência</t>
  </si>
  <si>
    <t xml:space="preserve">Coleta de detritos em pátios com frequência diária</t>
  </si>
  <si>
    <t xml:space="preserve">Esquadrias Externas</t>
  </si>
  <si>
    <t xml:space="preserve">Face externa com exposição a situação de risco</t>
  </si>
  <si>
    <t xml:space="preserve">Face externa sem exposição a situação de risco</t>
  </si>
  <si>
    <t xml:space="preserve">Face interna</t>
  </si>
  <si>
    <t xml:space="preserve">Fachadas Envidraçadas</t>
  </si>
  <si>
    <t xml:space="preserve">Áreas Hospitalares</t>
  </si>
  <si>
    <t xml:space="preserve">Áreas Hospitalares e assemelhadas</t>
  </si>
  <si>
    <t xml:space="preserve">TOTAL</t>
  </si>
  <si>
    <t xml:space="preserve">Serviço de Jardinagem</t>
  </si>
  <si>
    <t xml:space="preserve">Áreas verdes</t>
  </si>
  <si>
    <t xml:space="preserve">Câmpus Senador Canedo - Mão de Obra Estimada para Serviço de Limpeza</t>
  </si>
  <si>
    <t xml:space="preserve">ESTIMATIVA DE MÃO DE OBRA, CONFORME ÁREA FÍSICA E RELAÇÃO ENTRE SERVENTES E ENCARREGADOS</t>
  </si>
  <si>
    <t xml:space="preserve">LIMITE INFERIOR DO ÍNDICE PRODUTIVIDADE PARÂMETRO DA IN 05/2017 - ANEXO VI-B, ITEM 3</t>
  </si>
  <si>
    <t xml:space="preserve">Tipos Específicos de Áreas Físicas</t>
  </si>
  <si>
    <t xml:space="preserve">Produtividade IN 05/2017</t>
  </si>
  <si>
    <t xml:space="preserve">Frequência (dias)</t>
  </si>
  <si>
    <t xml:space="preserve">Serventes</t>
  </si>
  <si>
    <t xml:space="preserve">Encarregados</t>
  </si>
  <si>
    <t xml:space="preserve">A coluna "Tamanho (m²) está copiando os dados preeenchidos na aba "Áreas - Tamanho (m²)"</t>
  </si>
  <si>
    <t xml:space="preserve">Legenda da coluna "Frequência":</t>
  </si>
  <si>
    <t xml:space="preserve">Limpeza diária;</t>
  </si>
  <si>
    <t xml:space="preserve">Limpeza intercalada, de dois em dois dias "dia sim, dia não";</t>
  </si>
  <si>
    <t xml:space="preserve">Limpeza semanal, a cada sete dias;</t>
  </si>
  <si>
    <t xml:space="preserve">Limpeza quinzenal, a cada 15 dias;</t>
  </si>
  <si>
    <t xml:space="preserve">Limpeza mensal, a cada 30 dias;</t>
  </si>
  <si>
    <t xml:space="preserve">Limpeza semestral, duas vezes ao ano;</t>
  </si>
  <si>
    <t xml:space="preserve">Total</t>
  </si>
  <si>
    <t xml:space="preserve">Mão de Obra Estimada - Câmpus Senador Canedo</t>
  </si>
  <si>
    <t xml:space="preserve">LIMITE SUPERIOR ADOTADO PELO ÓRGÃO, CONFORME JUSTIFICATIVA CONSTANTE NOS AUTOS</t>
  </si>
  <si>
    <t xml:space="preserve">LIMITE SUPERIOR DO ÍNDICE PRODUTIVIDADE PARÂMETRO DA IN 05/2017 - ANEXO VI-B, ITEM 3</t>
  </si>
  <si>
    <t xml:space="preserve">Memória de Cálculo - Custo Mensal de Uniformes</t>
  </si>
  <si>
    <t xml:space="preserve">Servente de Limpeza</t>
  </si>
  <si>
    <t xml:space="preserve">Quantidade de Peças por Conjunto</t>
  </si>
  <si>
    <t xml:space="preserve">Preço ofertado</t>
  </si>
  <si>
    <t xml:space="preserve">Conjuntos por Ano (cláusula 50ª da CCT 91/2022)</t>
  </si>
  <si>
    <t xml:space="preserve">Custo Anual</t>
  </si>
  <si>
    <t xml:space="preserve">Custo Mensal</t>
  </si>
  <si>
    <t xml:space="preserve">Calça: básica, tecido Oxford 100% poliéster, cós meio elástico, cor preta</t>
  </si>
  <si>
    <t xml:space="preserve">Camiseta: malha de algodão leve, manga curta, com logotipo da empresa, cor a critério da contratada</t>
  </si>
  <si>
    <t xml:space="preserve">Calçado: botas de EPI </t>
  </si>
  <si>
    <t xml:space="preserve">Meia: cor preta</t>
  </si>
  <si>
    <t xml:space="preserve">Crachá: crachá de identificação do empregado, com cordão</t>
  </si>
  <si>
    <t xml:space="preserve">Valor Mensal de Uniforme - Servente de Limpeza</t>
  </si>
  <si>
    <t xml:space="preserve">Calça: calça social, tecido Oxford 100% poliéster, cós normal</t>
  </si>
  <si>
    <t xml:space="preserve">Camisa: camisa social, manga curta, tecido algodão Panamá, cor a critério da contratada</t>
  </si>
  <si>
    <t xml:space="preserve">Calçado: sapato social preto</t>
  </si>
  <si>
    <t xml:space="preserve">Meia: meia social preta, algodão</t>
  </si>
  <si>
    <t xml:space="preserve">Blazer: tipo jaqueta de frio, manga longa, tecido Oxford 100% poliéster, na cor da calça, forrado, 3 botões ou zíper</t>
  </si>
  <si>
    <t xml:space="preserve">Cinto: cinto em couro, preto</t>
  </si>
  <si>
    <t xml:space="preserve">Valor Mensal de Uniforme - Encarregado</t>
  </si>
  <si>
    <t xml:space="preserve">Calça: calça social, tecido Oxford 100% poliéster, cós normal.</t>
  </si>
  <si>
    <t xml:space="preserve">Camisa: camisa social, manga curta, tecido algodão Panamá, cor a critério da contratada.</t>
  </si>
  <si>
    <t xml:space="preserve">Calçado: sapato social preto.</t>
  </si>
  <si>
    <t xml:space="preserve">Meia: cor preta.</t>
  </si>
  <si>
    <t xml:space="preserve">Crachá: crachá de identificação do empregado, com cordão.</t>
  </si>
  <si>
    <t xml:space="preserve">Outros (descrever especificações). Blazer: tipo jaqueta de frio, manga longa, tecido Oxford 100% poliéster, na cor da calça, forrado, 3 botões ou zíper</t>
  </si>
  <si>
    <t xml:space="preserve">Valor Mensal de Uniforme - Recepcionista</t>
  </si>
  <si>
    <t xml:space="preserve">Calça: básica, tecido Oxford 100% poliéster, cós meio elástico, cor preta.</t>
  </si>
  <si>
    <t xml:space="preserve">Calçado: botas de EPI.</t>
  </si>
  <si>
    <t xml:space="preserve">Valor Mensal de Uniforme - Jardineiro</t>
  </si>
  <si>
    <t xml:space="preserve">INSUMOS - EQUIPAMENTOS</t>
  </si>
  <si>
    <t xml:space="preserve">Equipamentos - Serviço de Limpeza</t>
  </si>
  <si>
    <t xml:space="preserve">Memória de Cálculo - Custo Mensal de Equipamentos - Serviço de Limpeza</t>
  </si>
  <si>
    <t xml:space="preserve">Descrição</t>
  </si>
  <si>
    <t xml:space="preserve">Unidade</t>
  </si>
  <si>
    <t xml:space="preserve">Quantidade</t>
  </si>
  <si>
    <t xml:space="preserve">Duração dos Itens (vida útil - anos)</t>
  </si>
  <si>
    <t xml:space="preserve">Serventes Estimados (Maior Produtividade)</t>
  </si>
  <si>
    <t xml:space="preserve">Aspirador de pó/água, industrial, 50 litros Potência mínima 1400 W</t>
  </si>
  <si>
    <t xml:space="preserve">Un</t>
  </si>
  <si>
    <t xml:space="preserve">Carro coletor lixo, com rodas, Capacidade mínima 120 litros</t>
  </si>
  <si>
    <t xml:space="preserve">A coluna "Serventes Estimados" está copiando o resultado obtido na aba "Mão de Obra Estimada - Limpeza"</t>
  </si>
  <si>
    <t xml:space="preserve">Cinto de segurança 5 pontas com talabarte</t>
  </si>
  <si>
    <t xml:space="preserve">Enceradeira industrial DC510, Bandeirantes ou similar. Escova 510mm;</t>
  </si>
  <si>
    <t xml:space="preserve">Escada de alumínio, 10 degraus, degraus revestidos c/borracha antiderrapante</t>
  </si>
  <si>
    <t xml:space="preserve">Escada de alumínio, 5 degraus, cap. 120Kg, degraus revestidos c/borracha antiderrapante</t>
  </si>
  <si>
    <t xml:space="preserve">Espátula reta, aço inox, largura 10 cm c/ cabo em madeira</t>
  </si>
  <si>
    <t xml:space="preserve">Extensão elétrica com 20m</t>
  </si>
  <si>
    <t xml:space="preserve">Lavadora de alta pressão profissional, potência 2200W, mín 2000 PSI, Modelo de Referência WAP 4100</t>
  </si>
  <si>
    <t xml:space="preserve">Conjunto/carrinho MOP, balde duplo com espremedor, 30 litros</t>
  </si>
  <si>
    <t xml:space="preserve">Placas de sinalização de piso molhado, cor amarela, 30x60cm aproximadamente</t>
  </si>
  <si>
    <t xml:space="preserve">Suporte para fibra de limpeza abrasiva (23 cm), com cabo</t>
  </si>
  <si>
    <t xml:space="preserve">Balde plástico de 20 litros</t>
  </si>
  <si>
    <t xml:space="preserve">Adaptador Bico de alumínio com rosca para torneira jardim</t>
  </si>
  <si>
    <t xml:space="preserve">Borrifador spray 500 ml</t>
  </si>
  <si>
    <t xml:space="preserve">Bota de borracha, cano médio, cor branca</t>
  </si>
  <si>
    <t xml:space="preserve">Desentupidor vaso sanitário, borracha flexível</t>
  </si>
  <si>
    <t xml:space="preserve">Espanador pena de avestruz</t>
  </si>
  <si>
    <t xml:space="preserve">Pá para lixo, galvanizada, cabo madeira</t>
  </si>
  <si>
    <t xml:space="preserve">Rodo de pia</t>
  </si>
  <si>
    <t xml:space="preserve">Rodo, alumínio com refil, 40 cm</t>
  </si>
  <si>
    <t xml:space="preserve">Rodo, alumínio com refil, 60 cm</t>
  </si>
  <si>
    <t xml:space="preserve">Rodo, alumínio ou galvanizado com refil, 90 cm</t>
  </si>
  <si>
    <t xml:space="preserve">Suporte para disco de enceradeira</t>
  </si>
  <si>
    <t xml:space="preserve">Vassoura Limpa Teto (Tirador de teia de aranha)</t>
  </si>
  <si>
    <t xml:space="preserve">Vassoura nylon duro, nº 03 (esfregão)</t>
  </si>
  <si>
    <t xml:space="preserve">Vassoura palha, 60 cm</t>
  </si>
  <si>
    <t xml:space="preserve">Vassoura pelo, 40 cm</t>
  </si>
  <si>
    <t xml:space="preserve">Vassoura pelo, 60 cm</t>
  </si>
  <si>
    <t xml:space="preserve">Vassoura piaçava sintética, tipo gari</t>
  </si>
  <si>
    <t xml:space="preserve">Disco removedor, preto e verde, de acordo com o tamanho das enceradeiras</t>
  </si>
  <si>
    <t xml:space="preserve">Valor Mensal - Equipamentos - Serviço de Limpeza</t>
  </si>
  <si>
    <t xml:space="preserve">Equipamentos - Serviço de Jardinagem</t>
  </si>
  <si>
    <t xml:space="preserve">Memória de Cálculo - Custo Mensal de Equipamentos - Serviço de Jardinagem</t>
  </si>
  <si>
    <t xml:space="preserve">Jardineiros</t>
  </si>
  <si>
    <t xml:space="preserve">Abafador Auditivo Concha, proteção mínima de 23DB para uso em mini trator de roçagem ou roçadeira</t>
  </si>
  <si>
    <t xml:space="preserve">A coluna "Jardineiros" está copiando a quantidade mensal de postos da aba "Jardinagem"</t>
  </si>
  <si>
    <t xml:space="preserve">Abraçadeira de aço de 1/2"</t>
  </si>
  <si>
    <t xml:space="preserve">Abraçadeira de aço de 3/4"</t>
  </si>
  <si>
    <t xml:space="preserve">Tesoura, alicate, para podar plantas arbusto</t>
  </si>
  <si>
    <t xml:space="preserve">Ancinho metálico curvo, pesado, 14 dentes c/cabo</t>
  </si>
  <si>
    <t xml:space="preserve">Aspersor de impulso setorial, spray, pressão 1 a 4,8bar para mangueira ¾</t>
  </si>
  <si>
    <t xml:space="preserve">Avental de raspa 1,20m</t>
  </si>
  <si>
    <t xml:space="preserve">Bomba pulverizadora costal, 20 litros</t>
  </si>
  <si>
    <t xml:space="preserve">Carrinho de mão galvanizado, 60 litros (pneu com câmara)</t>
  </si>
  <si>
    <t xml:space="preserve">Cavadeira articulada, aço, 150 cm</t>
  </si>
  <si>
    <t xml:space="preserve">Enxada aço carbono, com cabo de madeira; Tamanho apoximado (LxA) 175 x 203 mm</t>
  </si>
  <si>
    <t xml:space="preserve">Enxadão aço, estreito, cabo de madeira</t>
  </si>
  <si>
    <t xml:space="preserve">Facão para mato 16 polegadas, lâmina em aço carbono e cabo de polipropileno</t>
  </si>
  <si>
    <t xml:space="preserve">Óculos de proteção para jardinagem com proteção de impacto contra particulas e proteção UV</t>
  </si>
  <si>
    <t xml:space="preserve">Perneira, Couro sintético ou assemelhado, Proteção Animais Peçonhentos, par</t>
  </si>
  <si>
    <t xml:space="preserve">Picareta (chibanca) com cabo; Dimensões (CxLxA) 905 x 378 x 98 mm</t>
  </si>
  <si>
    <t xml:space="preserve">Protetor Facial, tela de aço, para Jardinagem (Uso com trator ou roçadeira)</t>
  </si>
  <si>
    <t xml:space="preserve">Vassoura Jardinagem Fixa, aço, rastelo com cabo</t>
  </si>
  <si>
    <t xml:space="preserve">Roçadeira profissional, gasolina, mínimo 3HP, fio de nylon, óleo 2 tempos</t>
  </si>
  <si>
    <t xml:space="preserve">Serrote para poda, lâmina em aço carbono flexível, tamanho 13 polegadas, 5 (cinco) dentes por polegada, c/ cabo extensível 3m</t>
  </si>
  <si>
    <t xml:space="preserve">Tesoura para cerca viva com lâmina de 12 polegadas e cabo de madeira</t>
  </si>
  <si>
    <t xml:space="preserve">EPI para aplicação de veneno e defensivos (mascara/respirador, viseira, luva, óculos e vestimenta completa)</t>
  </si>
  <si>
    <t xml:space="preserve">Lima murça chata, para enxada, 8 polegadas c/cabo</t>
  </si>
  <si>
    <t xml:space="preserve">Luva de raspa, longa (par)</t>
  </si>
  <si>
    <t xml:space="preserve">Luva de vaqueta, longa (par)</t>
  </si>
  <si>
    <t xml:space="preserve">Fio de nylon para aparador de grama (tamanho e medida compatível com os equipamentos utilizados na prestação dos serviços) Rolo de 100 metros</t>
  </si>
  <si>
    <t xml:space="preserve">Mangueira p/ jardim, anti-torção, 5 anos de garantia, 50 m</t>
  </si>
  <si>
    <t xml:space="preserve">Valor Mensal - Equipamentos - Serviço de Jardinagem</t>
  </si>
  <si>
    <t xml:space="preserve">INSUMOS - MATERIAIS MENSAIS</t>
  </si>
  <si>
    <t xml:space="preserve">Materiais- Serviço de Limpeza</t>
  </si>
  <si>
    <t xml:space="preserve">Memória de Cálculo - Custo Mensal de Materiais - Limpeza</t>
  </si>
  <si>
    <t xml:space="preserve">Serventes Estimados</t>
  </si>
  <si>
    <t xml:space="preserve">Água sanitária - 5 Litros</t>
  </si>
  <si>
    <t xml:space="preserve">Álcool 70%, Etílico, Limpeza - Litro</t>
  </si>
  <si>
    <t xml:space="preserve">Litro</t>
  </si>
  <si>
    <t xml:space="preserve">Álcool 75%, Limpeza, em gel - 5 Litros</t>
  </si>
  <si>
    <t xml:space="preserve">Aromatizante de ambiente, Bom Ar ou similar - Frasco</t>
  </si>
  <si>
    <t xml:space="preserve">Lâmina Borracha (refil) rodo 60cm</t>
  </si>
  <si>
    <t xml:space="preserve">Lâmina Borracha (refil) rodo Limpa vidro 40cm</t>
  </si>
  <si>
    <t xml:space="preserve">Cera líquida incolor acrílica impermeabilizante. Para limpeza - 5 Litros</t>
  </si>
  <si>
    <t xml:space="preserve">Desinfetante sanitário concentrado líquido. Alquildimetil Benzil Amônio, similar ou superior. Para limpeza profissional - Litro</t>
  </si>
  <si>
    <t xml:space="preserve">Odorizador de Ambiente. Cloreto de Benzalcônio 50% - Litro</t>
  </si>
  <si>
    <t xml:space="preserve">Detergente líquido 500ml</t>
  </si>
  <si>
    <t xml:space="preserve">Detergente neutro concentrado, aplicação pisos. Para limpeza profissional - Litro</t>
  </si>
  <si>
    <t xml:space="preserve">Escova Nylon manual cerdas duras</t>
  </si>
  <si>
    <t xml:space="preserve">Escova sanitária de limpar vaso</t>
  </si>
  <si>
    <t xml:space="preserve">Esponja dupla face - pct c/ 4 unidades</t>
  </si>
  <si>
    <t xml:space="preserve">Pct</t>
  </si>
  <si>
    <t xml:space="preserve">Fibra de limpeza para suporte limpa tudo, macia (branca), 25cm</t>
  </si>
  <si>
    <t xml:space="preserve">Fibra de limpeza para suporte limpa tudo, pesada (verde), 25cm</t>
  </si>
  <si>
    <t xml:space="preserve">Flanela branca (30 x 40)</t>
  </si>
  <si>
    <t xml:space="preserve">Lã de aço multiuso - Pacote 60g</t>
  </si>
  <si>
    <t xml:space="preserve">Lustrador de móveis pastoso, 200ml</t>
  </si>
  <si>
    <t xml:space="preserve">Limpador base ácida concentrado (Limpa pedras). Para limpeza profissional - 5 Litros</t>
  </si>
  <si>
    <t xml:space="preserve">Limpa vidros, líquido. Para limpeza profissional - Litro</t>
  </si>
  <si>
    <t xml:space="preserve">Luva de borracha - Par</t>
  </si>
  <si>
    <t xml:space="preserve">Pano de chão (Saco alvejado de algodão)</t>
  </si>
  <si>
    <t xml:space="preserve">Papel higiênico, dupla face, branco, rolo de 10 cm x 300 m (LxC) - fardo c/ 8 un</t>
  </si>
  <si>
    <t xml:space="preserve">Fardo</t>
  </si>
  <si>
    <t xml:space="preserve">Papel toalha, branco, interfolha, duas dobras (fardo com 1000 folhas)</t>
  </si>
  <si>
    <t xml:space="preserve">Removedor de cera. Para limpeza profissional - 5 Litros</t>
  </si>
  <si>
    <t xml:space="preserve">Sabão barra, 200g - Unidade</t>
  </si>
  <si>
    <t xml:space="preserve">Sabonete líquido para mãos, neutro, cremoso, antialérgico - Litro</t>
  </si>
  <si>
    <t xml:space="preserve">Saco de lixo preto, 100 litros - pct/ 100 un</t>
  </si>
  <si>
    <t xml:space="preserve">Saco de lixo preto, 40 litros - pct/ 100 un</t>
  </si>
  <si>
    <t xml:space="preserve">Valor Mensal - Materiais - Serviço de Limpeza</t>
  </si>
  <si>
    <t xml:space="preserve">Materiais- Serviço de Jardinagem</t>
  </si>
  <si>
    <t xml:space="preserve">Memória de Cálculo - Custo Mensal de Materiais - Jardinagem</t>
  </si>
  <si>
    <t xml:space="preserve">Cupinicida Concentrada, Cipermetrina 10% - Litro</t>
  </si>
  <si>
    <t xml:space="preserve">Formicida (mata formiga) Sulfuramida 0,3% 500g</t>
  </si>
  <si>
    <t xml:space="preserve">Gasolina Comum - Litro</t>
  </si>
  <si>
    <t xml:space="preserve">Glifosato (mata mato)</t>
  </si>
  <si>
    <t xml:space="preserve">Óleo 2 tempos - Frasco de 500 mL</t>
  </si>
  <si>
    <t xml:space="preserve">Valor Mensal - Materiais - Serviço de Jardinagem</t>
  </si>
  <si>
    <t xml:space="preserve">Contratações Anteriores - Memória de Cálculo - Percentuais por Tipos de Desligamentos</t>
  </si>
  <si>
    <t xml:space="preserve">Tipos de Desligamentos</t>
  </si>
  <si>
    <t xml:space="preserve">Percentual 2021</t>
  </si>
  <si>
    <t xml:space="preserve">Percentual 2022</t>
  </si>
  <si>
    <t xml:space="preserve">Média</t>
  </si>
  <si>
    <t xml:space="preserve">Demissão sem justa causa</t>
  </si>
  <si>
    <t xml:space="preserve">Dados informados pelo Órgão</t>
  </si>
  <si>
    <t xml:space="preserve">Demissão com justa causa</t>
  </si>
  <si>
    <t xml:space="preserve">Outros tipos de desligamentos</t>
  </si>
  <si>
    <t xml:space="preserve">Contratações Anteriores - Ausências Legais</t>
  </si>
  <si>
    <t xml:space="preserve">Memória de Cálculo - Incidência Anual</t>
  </si>
  <si>
    <t xml:space="preserve">Ausência Justificada</t>
  </si>
  <si>
    <t xml:space="preserve">Incidência Anual</t>
  </si>
  <si>
    <t xml:space="preserve">Acidente de Trabalho</t>
  </si>
  <si>
    <t xml:space="preserve">Afastamento por Doença</t>
  </si>
  <si>
    <t xml:space="preserve">Consulta Médico Filho</t>
  </si>
  <si>
    <t xml:space="preserve">Óbitos na Família</t>
  </si>
  <si>
    <t xml:space="preserve">Doação de Sangue</t>
  </si>
  <si>
    <t xml:space="preserve">Consulta Pré-Natal</t>
  </si>
  <si>
    <t xml:space="preserve">Serviço de Limpeza - Preço Mensal Unitário por Metro Quadrado - Metodologia do Anexo VII-D Item 6 da IN 05/2017</t>
  </si>
  <si>
    <t xml:space="preserve">Periodicidade (Caderno Logística Limpeza)</t>
  </si>
  <si>
    <t xml:space="preserve">Metragem (Parâmetro IN 05/2017)</t>
  </si>
  <si>
    <t xml:space="preserve">Mão de Obra</t>
  </si>
  <si>
    <t xml:space="preserve">Produtividade</t>
  </si>
  <si>
    <t xml:space="preserve">Frequência no Mês (Horas)</t>
  </si>
  <si>
    <t xml:space="preserve">Jornada de Trabalho no Mês (Horas)</t>
  </si>
  <si>
    <t xml:space="preserve">Proporção de Horas Trabalhadas e Produtividade</t>
  </si>
  <si>
    <t xml:space="preserve">Preço Homem Mês</t>
  </si>
  <si>
    <t xml:space="preserve">Subtotal (R$/m²)</t>
  </si>
  <si>
    <t xml:space="preserve">Total (R$/m²)</t>
  </si>
  <si>
    <t xml:space="preserve">ATENÇÃO: Na coluna "Preço Homem Mês", o valor do servente está copiando o valor de "Servente" da planilha "Custo Total por Trabalhador". Índices aplicados conforme laudo de insalubridade, apurado para laboratórios e banheiros, realizado pela empresa anterior.</t>
  </si>
  <si>
    <t xml:space="preserve">diária</t>
  </si>
  <si>
    <t xml:space="preserve">Encarregado </t>
  </si>
  <si>
    <t xml:space="preserve">A coluna "Metragem Parâmetro IN 05/2017)" está copiando os dados sobre produtividade informados na planilha "Mão de Obra Estimada - Limpeza"</t>
  </si>
  <si>
    <t xml:space="preserve">Laboratórios (Insalubridade Média)</t>
  </si>
  <si>
    <t xml:space="preserve">Valor do posto de servente de limpeza com adicional de insalubridade</t>
  </si>
  <si>
    <t xml:space="preserve">Banheiros (Insalubridade Média)</t>
  </si>
  <si>
    <t xml:space="preserve">semanal</t>
  </si>
  <si>
    <t xml:space="preserve">quinzenal</t>
  </si>
  <si>
    <t xml:space="preserve">mensal</t>
  </si>
  <si>
    <t xml:space="preserve">semestral</t>
  </si>
  <si>
    <t xml:space="preserve">Frequência no Semestre (Horas)</t>
  </si>
  <si>
    <t xml:space="preserve">Jornada de Trabalho no Semestre (Horas)</t>
  </si>
  <si>
    <t xml:space="preserve">Observações e Fórmulas para Calcular Produtividade, Frequência (horas), Jornada (horas) e Proporção de Horas e Produtividade</t>
  </si>
  <si>
    <t xml:space="preserve">Produtividade de encarregado = 1/(30 x metragem)</t>
  </si>
  <si>
    <t xml:space="preserve">Produtividade de encarregado de fachada e de esquadria face externa com exposição a situação de risco = 1/(34 x metragem)</t>
  </si>
  <si>
    <t xml:space="preserve">Produtividade de servente e de servente de fachada = 1/metragem</t>
  </si>
  <si>
    <t xml:space="preserve">Jornada de trabalho no mês em horas = 1/188,76 = 0,005298</t>
  </si>
  <si>
    <t xml:space="preserve">Número de dias no ano = 365 dias</t>
  </si>
  <si>
    <t xml:space="preserve">Número de meses no ano = 12 meses</t>
  </si>
  <si>
    <t xml:space="preserve">Número de dias no mês = 30 dias</t>
  </si>
  <si>
    <t xml:space="preserve">Número de semanas no mês = 30/7 = 4,29 semanas</t>
  </si>
  <si>
    <t xml:space="preserve">Número de horas semanais (jornada) = 44 horas semanais</t>
  </si>
  <si>
    <t xml:space="preserve">Número de horas no mês = 4,29 x 44 = 188,76 horas</t>
  </si>
  <si>
    <t xml:space="preserve">Jornada de trabalho no semestre em horas = 1/1.132,56 = 0,000883</t>
  </si>
  <si>
    <t xml:space="preserve">Número de horas no semestre = 6 x 188,76 = 1.132,56 horas</t>
  </si>
  <si>
    <t xml:space="preserve">Proporção de horas trabalhadas e produtividade: produtividade x frequência (horas) x jornada (horas)</t>
  </si>
  <si>
    <t xml:space="preserve">VALOR MENSAL DO SERVIÇO DE LIMPEZA - CÂMPUS SENADOR CANEDO</t>
  </si>
  <si>
    <t xml:space="preserve">R$/m²</t>
  </si>
  <si>
    <t xml:space="preserve">A coluna "Tamanho (m²)" está copiando os dados da planilha "Áreas - Tamanho (m²)"</t>
  </si>
  <si>
    <t xml:space="preserve">A coluna "R$/m²" está copiando os resultados da planilha "Metro Quadrado (R$)"</t>
  </si>
  <si>
    <t xml:space="preserve">VALOR MENSAL DO SERVIÇO DE RECEPÇÃO - CÂMPUS SENADOR CANEDO</t>
  </si>
  <si>
    <t xml:space="preserve">Serviço</t>
  </si>
  <si>
    <t xml:space="preserve">Valor Proposto por Empregado</t>
  </si>
  <si>
    <t xml:space="preserve">Quantidade de Empregados por Posto</t>
  </si>
  <si>
    <t xml:space="preserve">Valor Proposto por Posto</t>
  </si>
  <si>
    <t xml:space="preserve">Quantidade Mensal de Postos</t>
  </si>
  <si>
    <t xml:space="preserve">Valor Mensal do Serviço</t>
  </si>
  <si>
    <t xml:space="preserve">A coluna "Valor Proposto por Empregado" está copiando o resultado da planilha "Custo Total por Trabalhador"</t>
  </si>
  <si>
    <t xml:space="preserve">Serviço de Recepção</t>
  </si>
  <si>
    <t xml:space="preserve">Valor Mensal do Serviço de Recepção - Câmpus SENADOR CANEDO</t>
  </si>
  <si>
    <t xml:space="preserve">VALOR MENSAL DO SERVIÇO DE JARDINAGEM - CÂMPUS SENADOR CANEDO</t>
  </si>
  <si>
    <t xml:space="preserve">Valor Mensal do Serviço de Jardinagem - Câmpus SENADOR CANEDO</t>
  </si>
  <si>
    <t xml:space="preserve">Câmpus SENADOR CANEDO - CNPJ: 10.870.883/0012-05</t>
  </si>
  <si>
    <t xml:space="preserve">Grupo</t>
  </si>
  <si>
    <t xml:space="preserve">Item</t>
  </si>
  <si>
    <t xml:space="preserve">CATSER</t>
  </si>
  <si>
    <t xml:space="preserve">Quantidade Anual</t>
  </si>
  <si>
    <t xml:space="preserve">Valor Unitário</t>
  </si>
  <si>
    <t xml:space="preserve">Valor Mensal</t>
  </si>
  <si>
    <t xml:space="preserve">Valor Anual</t>
  </si>
  <si>
    <t xml:space="preserve">Serviço de limpeza</t>
  </si>
  <si>
    <t xml:space="preserve">Quantidade anual de limpeza: 12 meses. Quantidade anual demais serviços: 12 meses vezes quantidade mensal de postos informada nas planilhas de cada serviço</t>
  </si>
  <si>
    <t xml:space="preserve">Serviço de recepção</t>
  </si>
  <si>
    <t xml:space="preserve">Posto</t>
  </si>
  <si>
    <t xml:space="preserve">Valor unitário de limpeza: está copiando o valor mensal calculado na planilha "Limpeza"</t>
  </si>
  <si>
    <t xml:space="preserve">Serviço de jardinagem</t>
  </si>
  <si>
    <t xml:space="preserve">Valor unitário demais serviços: está copiando o valor proposto por posto calculado nas planilhas de cada serviço</t>
  </si>
  <si>
    <t xml:space="preserve">Valor Global - Câmpus SENADOR CANEDO</t>
  </si>
  <si>
    <t xml:space="preserve">Valor anual: quantidade anual vezes o valor unitário</t>
  </si>
  <si>
    <t xml:space="preserve">Valor mensal: valor anual dividido por 12 meses</t>
  </si>
</sst>
</file>

<file path=xl/styles.xml><?xml version="1.0" encoding="utf-8"?>
<styleSheet xmlns="http://schemas.openxmlformats.org/spreadsheetml/2006/main">
  <numFmts count="14">
    <numFmt numFmtId="164" formatCode="General"/>
    <numFmt numFmtId="165" formatCode="&quot;R$ &quot;#,##0.00"/>
    <numFmt numFmtId="166" formatCode="0.00%"/>
    <numFmt numFmtId="167" formatCode="0.0000%"/>
    <numFmt numFmtId="168" formatCode="0.000%"/>
    <numFmt numFmtId="169" formatCode="@"/>
    <numFmt numFmtId="170" formatCode="0%"/>
    <numFmt numFmtId="171" formatCode="0.0000"/>
    <numFmt numFmtId="172" formatCode="#,##0"/>
    <numFmt numFmtId="173" formatCode="0"/>
    <numFmt numFmtId="174" formatCode="[$R$ -416]#,##0.00"/>
    <numFmt numFmtId="175" formatCode="#,##0.00"/>
    <numFmt numFmtId="176" formatCode="0.000000"/>
    <numFmt numFmtId="177" formatCode="0.0"/>
  </numFmts>
  <fonts count="8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0"/>
      <charset val="1"/>
    </font>
    <font>
      <b val="true"/>
      <sz val="11"/>
      <color rgb="FFFF0000"/>
      <name val="Calibri"/>
      <family val="0"/>
      <charset val="1"/>
    </font>
    <font>
      <b val="true"/>
      <sz val="12"/>
      <color rgb="FF000000"/>
      <name val="Calibri"/>
      <family val="0"/>
      <charset val="1"/>
    </font>
    <font>
      <b val="true"/>
      <sz val="11"/>
      <color rgb="FF0070C0"/>
      <name val="Calibri"/>
      <family val="0"/>
      <charset val="1"/>
    </font>
  </fonts>
  <fills count="14">
    <fill>
      <patternFill patternType="none"/>
    </fill>
    <fill>
      <patternFill patternType="gray125"/>
    </fill>
    <fill>
      <patternFill patternType="solid">
        <fgColor rgb="FFA5A5A5"/>
        <bgColor rgb="FFBFBFBF"/>
      </patternFill>
    </fill>
    <fill>
      <patternFill patternType="solid">
        <fgColor rgb="FFA8D08D"/>
        <bgColor rgb="FFBFBFBF"/>
      </patternFill>
    </fill>
    <fill>
      <patternFill patternType="solid">
        <fgColor rgb="FF00FFFF"/>
        <bgColor rgb="FF00FFFF"/>
      </patternFill>
    </fill>
    <fill>
      <patternFill patternType="solid">
        <fgColor rgb="FFF4B083"/>
        <bgColor rgb="FFF6B26B"/>
      </patternFill>
    </fill>
    <fill>
      <patternFill patternType="solid">
        <fgColor rgb="FF9CC2E5"/>
        <bgColor rgb="FFBFBFBF"/>
      </patternFill>
    </fill>
    <fill>
      <patternFill patternType="solid">
        <fgColor rgb="FFFFE599"/>
        <bgColor rgb="FFFFD965"/>
      </patternFill>
    </fill>
    <fill>
      <patternFill patternType="solid">
        <fgColor rgb="FFBFBFBF"/>
        <bgColor rgb="FF9CC2E5"/>
      </patternFill>
    </fill>
    <fill>
      <patternFill patternType="solid">
        <fgColor rgb="FFD8D8D8"/>
        <bgColor rgb="FFBFBFBF"/>
      </patternFill>
    </fill>
    <fill>
      <patternFill patternType="solid">
        <fgColor rgb="FFFFFF00"/>
        <bgColor rgb="FFFFFF00"/>
      </patternFill>
    </fill>
    <fill>
      <patternFill patternType="solid">
        <fgColor rgb="FF00B0F0"/>
        <bgColor rgb="FF33CCCC"/>
      </patternFill>
    </fill>
    <fill>
      <patternFill patternType="solid">
        <fgColor rgb="FFFFD965"/>
        <bgColor rgb="FFFFE599"/>
      </patternFill>
    </fill>
    <fill>
      <patternFill patternType="solid">
        <fgColor rgb="FFF6B26B"/>
        <bgColor rgb="FFF4B083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5" fontId="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0" fillId="0" borderId="2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75" fontId="0" fillId="0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6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1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77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6" fontId="0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73" fontId="0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4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9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11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4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4" fillId="9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3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4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1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3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1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73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1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13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1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7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7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6B26B"/>
      <rgbColor rgb="FF0070C0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A8D08D"/>
      <rgbColor rgb="FFFFD965"/>
      <rgbColor rgb="FF9CC2E5"/>
      <rgbColor rgb="FFF4B083"/>
      <rgbColor rgb="FFCC99FF"/>
      <rgbColor rgb="FFFFE599"/>
      <rgbColor rgb="FF3366FF"/>
      <rgbColor rgb="FF33CCCC"/>
      <rgbColor rgb="FF99CC00"/>
      <rgbColor rgb="FFFFCC00"/>
      <rgbColor rgb="FFFF9900"/>
      <rgbColor rgb="FFFF6600"/>
      <rgbColor rgb="FF666699"/>
      <rgbColor rgb="FFA5A5A5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T1000"/>
  <sheetViews>
    <sheetView showFormulas="false" showGridLines="true" showRowColHeaders="true" showZeros="true" rightToLeft="false" tabSelected="false" showOutlineSymbols="true" defaultGridColor="true" view="normal" topLeftCell="A328" colorId="64" zoomScale="100" zoomScaleNormal="100" zoomScalePageLayoutView="100" workbookViewId="0">
      <selection pane="topLeft" activeCell="A105" activeCellId="0" sqref="A105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48.7"/>
    <col collapsed="false" customWidth="true" hidden="false" outlineLevel="0" max="3" min="2" style="0" width="11.71"/>
    <col collapsed="false" customWidth="true" hidden="false" outlineLevel="0" max="8" min="4" style="0" width="22.7"/>
    <col collapsed="false" customWidth="true" hidden="false" outlineLevel="0" max="9" min="9" style="0" width="11.43"/>
    <col collapsed="false" customWidth="true" hidden="false" outlineLevel="0" max="20" min="10" style="0" width="8.71"/>
  </cols>
  <sheetData>
    <row r="1" customFormat="false" ht="1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customFormat="false" ht="15" hidden="false" customHeight="fals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customFormat="false" ht="15" hidden="false" customHeight="true" outlineLevel="0" collapsed="false">
      <c r="A3" s="5" t="s">
        <v>2</v>
      </c>
      <c r="B3" s="5"/>
      <c r="C3" s="5"/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customFormat="false" ht="15" hidden="false" customHeight="false" outlineLevel="0" collapsed="false">
      <c r="A4" s="7" t="s">
        <v>8</v>
      </c>
      <c r="B4" s="7"/>
      <c r="C4" s="7"/>
      <c r="D4" s="8" t="n">
        <v>1380</v>
      </c>
      <c r="E4" s="8" t="n">
        <v>1380</v>
      </c>
      <c r="F4" s="8" t="n">
        <v>1793.98</v>
      </c>
      <c r="G4" s="8" t="n">
        <v>1380</v>
      </c>
      <c r="H4" s="8" t="n">
        <v>1769.2</v>
      </c>
      <c r="I4" s="2" t="s">
        <v>9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customFormat="false" ht="15" hidden="false" customHeight="false" outlineLevel="0" collapsed="false">
      <c r="A5" s="7" t="s">
        <v>10</v>
      </c>
      <c r="B5" s="7"/>
      <c r="C5" s="7"/>
      <c r="D5" s="9"/>
      <c r="E5" s="9"/>
      <c r="F5" s="9"/>
      <c r="G5" s="9"/>
      <c r="H5" s="9"/>
      <c r="I5" s="2" t="s">
        <v>11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customFormat="false" ht="15" hidden="false" customHeight="false" outlineLevel="0" collapsed="false">
      <c r="A6" s="7" t="s">
        <v>12</v>
      </c>
      <c r="B6" s="7"/>
      <c r="C6" s="7"/>
      <c r="D6" s="9"/>
      <c r="E6" s="9" t="n">
        <f aca="false">E31</f>
        <v>264</v>
      </c>
      <c r="F6" s="9"/>
      <c r="G6" s="9"/>
      <c r="H6" s="9"/>
      <c r="I6" s="2" t="s">
        <v>13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customFormat="false" ht="15" hidden="false" customHeight="false" outlineLevel="0" collapsed="false">
      <c r="A7" s="7" t="s">
        <v>14</v>
      </c>
      <c r="B7" s="7"/>
      <c r="C7" s="7"/>
      <c r="D7" s="9"/>
      <c r="E7" s="9"/>
      <c r="F7" s="9"/>
      <c r="G7" s="9"/>
      <c r="H7" s="9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customFormat="false" ht="15" hidden="false" customHeight="false" outlineLevel="0" collapsed="false">
      <c r="A8" s="7" t="s">
        <v>15</v>
      </c>
      <c r="B8" s="7"/>
      <c r="C8" s="7"/>
      <c r="D8" s="9"/>
      <c r="E8" s="9"/>
      <c r="F8" s="9"/>
      <c r="G8" s="9"/>
      <c r="H8" s="9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customFormat="false" ht="15" hidden="false" customHeight="false" outlineLevel="0" collapsed="false">
      <c r="A9" s="7" t="s">
        <v>16</v>
      </c>
      <c r="B9" s="7"/>
      <c r="C9" s="7"/>
      <c r="D9" s="8"/>
      <c r="E9" s="8"/>
      <c r="F9" s="8"/>
      <c r="G9" s="8"/>
      <c r="H9" s="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customFormat="false" ht="15" hidden="false" customHeight="false" outlineLevel="0" collapsed="false">
      <c r="A10" s="4" t="s">
        <v>17</v>
      </c>
      <c r="B10" s="4"/>
      <c r="C10" s="4"/>
      <c r="D10" s="10" t="n">
        <f aca="false">SUM(D4:D9)</f>
        <v>1380</v>
      </c>
      <c r="E10" s="10" t="n">
        <f aca="false">SUM(E4:E9)</f>
        <v>1644</v>
      </c>
      <c r="F10" s="10" t="n">
        <f aca="false">SUM(F4:F9)</f>
        <v>1793.98</v>
      </c>
      <c r="G10" s="10" t="n">
        <f aca="false">SUM(G4:G9)</f>
        <v>1380</v>
      </c>
      <c r="H10" s="10" t="n">
        <f aca="false">SUM(H4:H9)</f>
        <v>1769.2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customFormat="false" ht="15" hidden="false" customHeight="false" outlineLevel="0" collapsed="false">
      <c r="A11" s="11" t="s">
        <v>18</v>
      </c>
      <c r="B11" s="11"/>
      <c r="C11" s="11"/>
      <c r="D11" s="11"/>
      <c r="E11" s="11"/>
      <c r="F11" s="11"/>
      <c r="G11" s="11"/>
      <c r="H11" s="11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customFormat="false" ht="15" hidden="false" customHeight="true" outlineLevel="0" collapsed="false">
      <c r="A12" s="5" t="s">
        <v>18</v>
      </c>
      <c r="B12" s="5"/>
      <c r="C12" s="5"/>
      <c r="D12" s="5" t="s">
        <v>3</v>
      </c>
      <c r="E12" s="5" t="s">
        <v>4</v>
      </c>
      <c r="F12" s="5" t="s">
        <v>5</v>
      </c>
      <c r="G12" s="5" t="s">
        <v>6</v>
      </c>
      <c r="H12" s="5" t="s">
        <v>7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</row>
    <row r="13" customFormat="false" ht="15" hidden="false" customHeight="false" outlineLevel="0" collapsed="false">
      <c r="A13" s="7" t="s">
        <v>19</v>
      </c>
      <c r="B13" s="7"/>
      <c r="C13" s="7"/>
      <c r="D13" s="9" t="n">
        <v>1060</v>
      </c>
      <c r="E13" s="9" t="n">
        <v>1060</v>
      </c>
      <c r="F13" s="9" t="n">
        <v>1377.98</v>
      </c>
      <c r="G13" s="9" t="n">
        <v>1060</v>
      </c>
      <c r="H13" s="9" t="n">
        <v>1358.95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customFormat="false" ht="15" hidden="false" customHeight="false" outlineLevel="0" collapsed="false">
      <c r="A14" s="7" t="s">
        <v>20</v>
      </c>
      <c r="B14" s="7"/>
      <c r="C14" s="7"/>
      <c r="D14" s="12" t="n">
        <v>0.0392</v>
      </c>
      <c r="E14" s="12" t="n">
        <v>0.0392</v>
      </c>
      <c r="F14" s="12" t="n">
        <v>0.0392</v>
      </c>
      <c r="G14" s="12" t="n">
        <v>0.0392</v>
      </c>
      <c r="H14" s="12" t="n">
        <v>0.0392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</row>
    <row r="15" customFormat="false" ht="15" hidden="false" customHeight="false" outlineLevel="0" collapsed="false">
      <c r="A15" s="7" t="s">
        <v>21</v>
      </c>
      <c r="B15" s="7"/>
      <c r="C15" s="7"/>
      <c r="D15" s="9" t="n">
        <f aca="false">ROUND(D13*D14,2)</f>
        <v>41.55</v>
      </c>
      <c r="E15" s="9" t="n">
        <f aca="false">ROUND(E13*E14,2)</f>
        <v>41.55</v>
      </c>
      <c r="F15" s="9" t="n">
        <f aca="false">ROUND(F13*F14,2)</f>
        <v>54.02</v>
      </c>
      <c r="G15" s="9" t="n">
        <f aca="false">ROUND(G13*G14,2)</f>
        <v>41.55</v>
      </c>
      <c r="H15" s="9" t="n">
        <f aca="false">ROUND(H13*H14,2)</f>
        <v>53.27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</row>
    <row r="16" customFormat="false" ht="15" hidden="false" customHeight="false" outlineLevel="0" collapsed="false">
      <c r="A16" s="7" t="s">
        <v>22</v>
      </c>
      <c r="B16" s="7"/>
      <c r="C16" s="7"/>
      <c r="D16" s="9" t="n">
        <f aca="false">D13+D15</f>
        <v>1101.55</v>
      </c>
      <c r="E16" s="9" t="n">
        <f aca="false">E13+E15</f>
        <v>1101.55</v>
      </c>
      <c r="F16" s="9" t="n">
        <f aca="false">F13+F15</f>
        <v>1432</v>
      </c>
      <c r="G16" s="9" t="n">
        <f aca="false">G13+G15</f>
        <v>1101.55</v>
      </c>
      <c r="H16" s="9" t="n">
        <f aca="false">H13+H15</f>
        <v>1412.22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</row>
    <row r="17" customFormat="false" ht="15" hidden="false" customHeight="false" outlineLevel="0" collapsed="false">
      <c r="A17" s="7" t="s">
        <v>23</v>
      </c>
      <c r="B17" s="7"/>
      <c r="C17" s="7"/>
      <c r="D17" s="13" t="n">
        <v>0.054877</v>
      </c>
      <c r="E17" s="13" t="n">
        <v>0.054877</v>
      </c>
      <c r="F17" s="13" t="n">
        <v>0.054877</v>
      </c>
      <c r="G17" s="13" t="n">
        <v>0.054877</v>
      </c>
      <c r="H17" s="13" t="n">
        <v>0.054877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</row>
    <row r="18" customFormat="false" ht="15" hidden="false" customHeight="false" outlineLevel="0" collapsed="false">
      <c r="A18" s="7" t="s">
        <v>21</v>
      </c>
      <c r="B18" s="7"/>
      <c r="C18" s="7"/>
      <c r="D18" s="9" t="n">
        <f aca="false">ROUND(D16*D17,2)</f>
        <v>60.45</v>
      </c>
      <c r="E18" s="9" t="n">
        <f aca="false">ROUND(E16*E17,2)</f>
        <v>60.45</v>
      </c>
      <c r="F18" s="9" t="n">
        <f aca="false">ROUND(F16*F17,2)</f>
        <v>78.58</v>
      </c>
      <c r="G18" s="9" t="n">
        <f aca="false">ROUND(G16*G17,2)</f>
        <v>60.45</v>
      </c>
      <c r="H18" s="9" t="n">
        <f aca="false">ROUND(H16*H17,2)</f>
        <v>77.5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</row>
    <row r="19" customFormat="false" ht="15" hidden="false" customHeight="false" outlineLevel="0" collapsed="false">
      <c r="A19" s="7" t="s">
        <v>24</v>
      </c>
      <c r="B19" s="7"/>
      <c r="C19" s="7"/>
      <c r="D19" s="9" t="n">
        <f aca="false">D16+D18</f>
        <v>1162</v>
      </c>
      <c r="E19" s="9" t="n">
        <f aca="false">E16+E18</f>
        <v>1162</v>
      </c>
      <c r="F19" s="9" t="n">
        <f aca="false">F16+F18</f>
        <v>1510.58</v>
      </c>
      <c r="G19" s="9" t="n">
        <f aca="false">G16+G18</f>
        <v>1162</v>
      </c>
      <c r="H19" s="9" t="n">
        <f aca="false">H16+H18</f>
        <v>1489.72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customFormat="false" ht="15" hidden="false" customHeight="true" outlineLevel="0" collapsed="false">
      <c r="A20" s="7" t="s">
        <v>25</v>
      </c>
      <c r="B20" s="7"/>
      <c r="C20" s="7"/>
      <c r="D20" s="13" t="n">
        <v>0.1018</v>
      </c>
      <c r="E20" s="13" t="n">
        <v>0.1018</v>
      </c>
      <c r="F20" s="13" t="n">
        <v>0.1018</v>
      </c>
      <c r="G20" s="13" t="n">
        <v>0.1018</v>
      </c>
      <c r="H20" s="13" t="n">
        <v>0.1018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</row>
    <row r="21" customFormat="false" ht="15.75" hidden="false" customHeight="true" outlineLevel="0" collapsed="false">
      <c r="A21" s="7" t="s">
        <v>21</v>
      </c>
      <c r="B21" s="7"/>
      <c r="C21" s="7"/>
      <c r="D21" s="9" t="n">
        <f aca="false">ROUND(D19*D20,2)</f>
        <v>118.29</v>
      </c>
      <c r="E21" s="9" t="n">
        <f aca="false">ROUND(E19*E20,2)</f>
        <v>118.29</v>
      </c>
      <c r="F21" s="9" t="n">
        <f aca="false">ROUND(F19*F20,2)</f>
        <v>153.78</v>
      </c>
      <c r="G21" s="9" t="n">
        <f aca="false">ROUND(G19*G20,2)</f>
        <v>118.29</v>
      </c>
      <c r="H21" s="9" t="n">
        <f aca="false">ROUND(H19*H20,2)</f>
        <v>151.65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</row>
    <row r="22" customFormat="false" ht="15" hidden="false" customHeight="true" outlineLevel="0" collapsed="false">
      <c r="A22" s="7" t="s">
        <v>26</v>
      </c>
      <c r="B22" s="7"/>
      <c r="C22" s="7"/>
      <c r="D22" s="9" t="n">
        <f aca="false">D19+D21</f>
        <v>1280.29</v>
      </c>
      <c r="E22" s="9" t="n">
        <f aca="false">E19+E21</f>
        <v>1280.29</v>
      </c>
      <c r="F22" s="9" t="n">
        <f aca="false">F19+F21</f>
        <v>1664.36</v>
      </c>
      <c r="G22" s="9" t="n">
        <f aca="false">G19+G21</f>
        <v>1280.29</v>
      </c>
      <c r="H22" s="9" t="n">
        <f aca="false">H19+H21</f>
        <v>1641.37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</row>
    <row r="23" customFormat="false" ht="15.75" hidden="false" customHeight="true" outlineLevel="0" collapsed="false">
      <c r="A23" s="7" t="s">
        <v>27</v>
      </c>
      <c r="B23" s="7"/>
      <c r="C23" s="7"/>
      <c r="D23" s="14" t="n">
        <v>0.07788</v>
      </c>
      <c r="E23" s="14" t="n">
        <v>0.07788</v>
      </c>
      <c r="F23" s="14" t="n">
        <v>0.07788</v>
      </c>
      <c r="G23" s="14" t="n">
        <v>0.07788</v>
      </c>
      <c r="H23" s="14" t="n">
        <v>0.07788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</row>
    <row r="24" customFormat="false" ht="15.75" hidden="false" customHeight="true" outlineLevel="0" collapsed="false">
      <c r="A24" s="7" t="s">
        <v>21</v>
      </c>
      <c r="B24" s="7"/>
      <c r="C24" s="7"/>
      <c r="D24" s="9" t="n">
        <f aca="false">ROUND(D22*D23,2)</f>
        <v>99.71</v>
      </c>
      <c r="E24" s="9" t="n">
        <f aca="false">ROUND(E22*E23,2)</f>
        <v>99.71</v>
      </c>
      <c r="F24" s="9" t="n">
        <f aca="false">ROUND(F22*F23,2)</f>
        <v>129.62</v>
      </c>
      <c r="G24" s="9" t="n">
        <f aca="false">ROUND(G22*G23,2)</f>
        <v>99.71</v>
      </c>
      <c r="H24" s="9" t="n">
        <f aca="false">ROUND(H22*H23,2)</f>
        <v>127.83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</row>
    <row r="25" customFormat="false" ht="15.75" hidden="false" customHeight="true" outlineLevel="0" collapsed="false">
      <c r="A25" s="7" t="s">
        <v>28</v>
      </c>
      <c r="B25" s="7"/>
      <c r="C25" s="7"/>
      <c r="D25" s="9" t="n">
        <f aca="false">D22+D24</f>
        <v>1380</v>
      </c>
      <c r="E25" s="9" t="n">
        <f aca="false">E22+E24</f>
        <v>1380</v>
      </c>
      <c r="F25" s="9" t="n">
        <f aca="false">F22+F24</f>
        <v>1793.98</v>
      </c>
      <c r="G25" s="9" t="n">
        <f aca="false">G22+G24</f>
        <v>1380</v>
      </c>
      <c r="H25" s="9" t="n">
        <f aca="false">H22+H24</f>
        <v>1769.2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</row>
    <row r="26" customFormat="false" ht="15.75" hidden="false" customHeight="true" outlineLevel="0" collapsed="false">
      <c r="A26" s="11" t="s">
        <v>29</v>
      </c>
      <c r="B26" s="11"/>
      <c r="C26" s="11"/>
      <c r="D26" s="11"/>
      <c r="E26" s="11"/>
      <c r="F26" s="11"/>
      <c r="G26" s="11"/>
      <c r="H26" s="1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customFormat="false" ht="15.75" hidden="false" customHeight="true" outlineLevel="0" collapsed="false">
      <c r="A27" s="15" t="s">
        <v>29</v>
      </c>
      <c r="B27" s="15"/>
      <c r="C27" s="15"/>
      <c r="D27" s="5" t="s">
        <v>3</v>
      </c>
      <c r="E27" s="5" t="s">
        <v>4</v>
      </c>
      <c r="F27" s="5" t="s">
        <v>5</v>
      </c>
      <c r="G27" s="5" t="s">
        <v>6</v>
      </c>
      <c r="H27" s="5" t="s">
        <v>7</v>
      </c>
      <c r="I27" s="2" t="s">
        <v>30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</row>
    <row r="28" customFormat="false" ht="15.75" hidden="false" customHeight="true" outlineLevel="0" collapsed="false">
      <c r="A28" s="7" t="s">
        <v>31</v>
      </c>
      <c r="B28" s="7"/>
      <c r="C28" s="7"/>
      <c r="D28" s="9"/>
      <c r="E28" s="8" t="n">
        <v>1320</v>
      </c>
      <c r="F28" s="9"/>
      <c r="G28" s="9"/>
      <c r="H28" s="9"/>
      <c r="I28" s="2" t="s">
        <v>9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customFormat="false" ht="15.75" hidden="false" customHeight="true" outlineLevel="0" collapsed="false">
      <c r="A29" s="7" t="s">
        <v>32</v>
      </c>
      <c r="B29" s="7"/>
      <c r="C29" s="7"/>
      <c r="D29" s="16"/>
      <c r="E29" s="17" t="s">
        <v>33</v>
      </c>
      <c r="F29" s="16"/>
      <c r="G29" s="16"/>
      <c r="H29" s="16"/>
      <c r="I29" s="2" t="s">
        <v>34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customFormat="false" ht="15.75" hidden="false" customHeight="true" outlineLevel="0" collapsed="false">
      <c r="A30" s="7" t="s">
        <v>35</v>
      </c>
      <c r="B30" s="7"/>
      <c r="C30" s="7"/>
      <c r="D30" s="9"/>
      <c r="E30" s="18" t="n">
        <v>0.2</v>
      </c>
      <c r="F30" s="9"/>
      <c r="G30" s="9"/>
      <c r="H30" s="9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customFormat="false" ht="15.75" hidden="false" customHeight="true" outlineLevel="0" collapsed="false">
      <c r="A31" s="7" t="s">
        <v>36</v>
      </c>
      <c r="B31" s="7"/>
      <c r="C31" s="7"/>
      <c r="D31" s="9"/>
      <c r="E31" s="9" t="n">
        <f aca="false">E28*E30</f>
        <v>264</v>
      </c>
      <c r="F31" s="9"/>
      <c r="G31" s="9"/>
      <c r="H31" s="9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customFormat="false" ht="15.75" hidden="false" customHeight="true" outlineLevel="0" collapsed="false">
      <c r="A32" s="11" t="s">
        <v>37</v>
      </c>
      <c r="B32" s="11"/>
      <c r="C32" s="11"/>
      <c r="D32" s="11"/>
      <c r="E32" s="11"/>
      <c r="F32" s="11"/>
      <c r="G32" s="11"/>
      <c r="H32" s="11"/>
      <c r="I32" s="2" t="s">
        <v>38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customFormat="false" ht="15.75" hidden="false" customHeight="true" outlineLevel="0" collapsed="false">
      <c r="A33" s="15" t="s">
        <v>37</v>
      </c>
      <c r="B33" s="15"/>
      <c r="C33" s="15"/>
      <c r="D33" s="5" t="s">
        <v>3</v>
      </c>
      <c r="E33" s="5" t="s">
        <v>4</v>
      </c>
      <c r="F33" s="5" t="s">
        <v>5</v>
      </c>
      <c r="G33" s="5" t="s">
        <v>6</v>
      </c>
      <c r="H33" s="5" t="s">
        <v>7</v>
      </c>
      <c r="I33" s="2" t="s">
        <v>39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customFormat="false" ht="15.75" hidden="false" customHeight="true" outlineLevel="0" collapsed="false">
      <c r="A34" s="7" t="s">
        <v>40</v>
      </c>
      <c r="B34" s="7"/>
      <c r="C34" s="7"/>
      <c r="D34" s="9"/>
      <c r="E34" s="9"/>
      <c r="F34" s="9"/>
      <c r="G34" s="9"/>
      <c r="H34" s="9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customFormat="false" ht="15.75" hidden="false" customHeight="true" outlineLevel="0" collapsed="false">
      <c r="A35" s="7" t="s">
        <v>41</v>
      </c>
      <c r="B35" s="7"/>
      <c r="C35" s="7"/>
      <c r="D35" s="19" t="n">
        <v>0.3</v>
      </c>
      <c r="E35" s="19" t="n">
        <v>0.3</v>
      </c>
      <c r="F35" s="19" t="n">
        <v>0.3</v>
      </c>
      <c r="G35" s="19" t="n">
        <v>0.3</v>
      </c>
      <c r="H35" s="19" t="n">
        <v>0.3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customFormat="false" ht="15.75" hidden="false" customHeight="true" outlineLevel="0" collapsed="false">
      <c r="A36" s="7" t="s">
        <v>42</v>
      </c>
      <c r="B36" s="7"/>
      <c r="C36" s="7"/>
      <c r="D36" s="9" t="n">
        <f aca="false">D34*D35</f>
        <v>0</v>
      </c>
      <c r="E36" s="9" t="n">
        <f aca="false">E34*E35</f>
        <v>0</v>
      </c>
      <c r="F36" s="9" t="n">
        <f aca="false">F34*F35</f>
        <v>0</v>
      </c>
      <c r="G36" s="9" t="n">
        <f aca="false">G34*G35</f>
        <v>0</v>
      </c>
      <c r="H36" s="9" t="n">
        <f aca="false">H34*H35</f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</row>
    <row r="37" customFormat="false" ht="15.75" hidden="false" customHeight="true" outlineLevel="0" collapsed="false">
      <c r="A37" s="4" t="s">
        <v>43</v>
      </c>
      <c r="B37" s="4"/>
      <c r="C37" s="4"/>
      <c r="D37" s="4"/>
      <c r="E37" s="4"/>
      <c r="F37" s="4"/>
      <c r="G37" s="4"/>
      <c r="H37" s="4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customFormat="false" ht="15.75" hidden="false" customHeight="true" outlineLevel="0" collapsed="false">
      <c r="A38" s="5" t="s">
        <v>44</v>
      </c>
      <c r="B38" s="5"/>
      <c r="C38" s="5"/>
      <c r="D38" s="5" t="s">
        <v>3</v>
      </c>
      <c r="E38" s="5" t="s">
        <v>4</v>
      </c>
      <c r="F38" s="5" t="s">
        <v>5</v>
      </c>
      <c r="G38" s="5" t="s">
        <v>6</v>
      </c>
      <c r="H38" s="5" t="s">
        <v>7</v>
      </c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</row>
    <row r="39" customFormat="false" ht="15.75" hidden="false" customHeight="true" outlineLevel="0" collapsed="false">
      <c r="A39" s="7" t="s">
        <v>45</v>
      </c>
      <c r="B39" s="7"/>
      <c r="C39" s="7"/>
      <c r="D39" s="9" t="n">
        <f aca="false">D47</f>
        <v>268.333333333333</v>
      </c>
      <c r="E39" s="9" t="n">
        <f aca="false">E47</f>
        <v>319.666666666667</v>
      </c>
      <c r="F39" s="9" t="n">
        <f aca="false">F47</f>
        <v>348.829444444444</v>
      </c>
      <c r="G39" s="9" t="n">
        <f aca="false">G47</f>
        <v>268.333333333333</v>
      </c>
      <c r="H39" s="9" t="n">
        <f aca="false">H47</f>
        <v>344.011111111111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customFormat="false" ht="15.75" hidden="false" customHeight="true" outlineLevel="0" collapsed="false">
      <c r="A40" s="7" t="s">
        <v>46</v>
      </c>
      <c r="B40" s="7"/>
      <c r="C40" s="7"/>
      <c r="D40" s="9" t="n">
        <f aca="false">D80</f>
        <v>606.586666727</v>
      </c>
      <c r="E40" s="9" t="n">
        <f aca="false">E80</f>
        <v>722.629333273</v>
      </c>
      <c r="F40" s="9" t="n">
        <f aca="false">F80</f>
        <v>788.553875609</v>
      </c>
      <c r="G40" s="9" t="n">
        <f aca="false">G80</f>
        <v>606.586666727</v>
      </c>
      <c r="H40" s="9" t="n">
        <f aca="false">H80</f>
        <v>777.661688882</v>
      </c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customFormat="false" ht="15.75" hidden="false" customHeight="true" outlineLevel="0" collapsed="false">
      <c r="A41" s="7" t="s">
        <v>47</v>
      </c>
      <c r="B41" s="7"/>
      <c r="C41" s="7"/>
      <c r="D41" s="9" t="n">
        <f aca="false">D108</f>
        <v>537.98044</v>
      </c>
      <c r="E41" s="9" t="n">
        <f aca="false">E108</f>
        <v>537.98044</v>
      </c>
      <c r="F41" s="9" t="n">
        <f aca="false">F108</f>
        <v>513.14164</v>
      </c>
      <c r="G41" s="9" t="n">
        <f aca="false">G108</f>
        <v>537.98044</v>
      </c>
      <c r="H41" s="9" t="n">
        <f aca="false">H108</f>
        <v>514.62844</v>
      </c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</row>
    <row r="42" customFormat="false" ht="15.75" hidden="false" customHeight="true" outlineLevel="0" collapsed="false">
      <c r="A42" s="4" t="s">
        <v>48</v>
      </c>
      <c r="B42" s="4"/>
      <c r="C42" s="4"/>
      <c r="D42" s="10" t="n">
        <f aca="false">SUM(D39:D41)</f>
        <v>1412.90044006033</v>
      </c>
      <c r="E42" s="10" t="n">
        <f aca="false">SUM(E39:E41)</f>
        <v>1580.27643993967</v>
      </c>
      <c r="F42" s="10" t="n">
        <f aca="false">SUM(F39:F41)</f>
        <v>1650.52496005344</v>
      </c>
      <c r="G42" s="10" t="n">
        <f aca="false">SUM(G39:G41)</f>
        <v>1412.90044006033</v>
      </c>
      <c r="H42" s="10" t="n">
        <f aca="false">SUM(H39:H41)</f>
        <v>1636.30123999311</v>
      </c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  <row r="43" customFormat="false" ht="15.75" hidden="false" customHeight="true" outlineLevel="0" collapsed="false">
      <c r="A43" s="20" t="s">
        <v>49</v>
      </c>
      <c r="B43" s="20"/>
      <c r="C43" s="20"/>
      <c r="D43" s="20"/>
      <c r="E43" s="20"/>
      <c r="F43" s="20"/>
      <c r="G43" s="20"/>
      <c r="H43" s="20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</row>
    <row r="44" customFormat="false" ht="15.75" hidden="false" customHeight="true" outlineLevel="0" collapsed="false">
      <c r="A44" s="15" t="s">
        <v>50</v>
      </c>
      <c r="B44" s="15"/>
      <c r="C44" s="15"/>
      <c r="D44" s="15" t="s">
        <v>3</v>
      </c>
      <c r="E44" s="5" t="s">
        <v>4</v>
      </c>
      <c r="F44" s="15" t="s">
        <v>5</v>
      </c>
      <c r="G44" s="15" t="s">
        <v>6</v>
      </c>
      <c r="H44" s="15" t="s">
        <v>7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</row>
    <row r="45" customFormat="false" ht="15.75" hidden="false" customHeight="true" outlineLevel="0" collapsed="false">
      <c r="A45" s="7" t="s">
        <v>51</v>
      </c>
      <c r="B45" s="7"/>
      <c r="C45" s="7"/>
      <c r="D45" s="9" t="n">
        <f aca="false">D52</f>
        <v>115</v>
      </c>
      <c r="E45" s="9" t="n">
        <f aca="false">E52</f>
        <v>137</v>
      </c>
      <c r="F45" s="9" t="n">
        <f aca="false">F52</f>
        <v>149.498333333333</v>
      </c>
      <c r="G45" s="9" t="n">
        <f aca="false">G52</f>
        <v>115</v>
      </c>
      <c r="H45" s="9" t="n">
        <f aca="false">H52</f>
        <v>147.433333333333</v>
      </c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</row>
    <row r="46" customFormat="false" ht="15.75" hidden="false" customHeight="true" outlineLevel="0" collapsed="false">
      <c r="A46" s="7" t="s">
        <v>52</v>
      </c>
      <c r="B46" s="7"/>
      <c r="C46" s="7"/>
      <c r="D46" s="9" t="n">
        <f aca="false">D68</f>
        <v>153.333333333333</v>
      </c>
      <c r="E46" s="9" t="n">
        <f aca="false">E68</f>
        <v>182.666666666667</v>
      </c>
      <c r="F46" s="9" t="n">
        <f aca="false">F68</f>
        <v>199.331111111111</v>
      </c>
      <c r="G46" s="9" t="n">
        <f aca="false">G68</f>
        <v>153.333333333333</v>
      </c>
      <c r="H46" s="9" t="n">
        <f aca="false">H68</f>
        <v>196.577777777778</v>
      </c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</row>
    <row r="47" customFormat="false" ht="15.75" hidden="false" customHeight="true" outlineLevel="0" collapsed="false">
      <c r="A47" s="20" t="s">
        <v>53</v>
      </c>
      <c r="B47" s="20"/>
      <c r="C47" s="20"/>
      <c r="D47" s="21" t="n">
        <f aca="false">SUM(D45:D46)</f>
        <v>268.333333333333</v>
      </c>
      <c r="E47" s="21" t="n">
        <f aca="false">SUM(E45:E46)</f>
        <v>319.666666666667</v>
      </c>
      <c r="F47" s="21" t="n">
        <f aca="false">SUM(F45:F46)</f>
        <v>348.829444444444</v>
      </c>
      <c r="G47" s="21" t="n">
        <f aca="false">SUM(G45:G46)</f>
        <v>268.333333333333</v>
      </c>
      <c r="H47" s="21" t="n">
        <f aca="false">SUM(H45:H46)</f>
        <v>344.011111111111</v>
      </c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</row>
    <row r="48" customFormat="false" ht="15.75" hidden="false" customHeight="true" outlineLevel="0" collapsed="false">
      <c r="A48" s="11" t="s">
        <v>54</v>
      </c>
      <c r="B48" s="11"/>
      <c r="C48" s="11"/>
      <c r="D48" s="11"/>
      <c r="E48" s="11"/>
      <c r="F48" s="11"/>
      <c r="G48" s="11"/>
      <c r="H48" s="11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</row>
    <row r="49" customFormat="false" ht="15.75" hidden="false" customHeight="true" outlineLevel="0" collapsed="false">
      <c r="A49" s="15" t="s">
        <v>51</v>
      </c>
      <c r="B49" s="15"/>
      <c r="C49" s="15"/>
      <c r="D49" s="15" t="s">
        <v>3</v>
      </c>
      <c r="E49" s="5" t="s">
        <v>4</v>
      </c>
      <c r="F49" s="15" t="s">
        <v>5</v>
      </c>
      <c r="G49" s="15" t="s">
        <v>6</v>
      </c>
      <c r="H49" s="15" t="s">
        <v>7</v>
      </c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</row>
    <row r="50" customFormat="false" ht="15.75" hidden="false" customHeight="true" outlineLevel="0" collapsed="false">
      <c r="A50" s="7" t="s">
        <v>55</v>
      </c>
      <c r="B50" s="7"/>
      <c r="C50" s="7"/>
      <c r="D50" s="9" t="n">
        <f aca="false">D10</f>
        <v>1380</v>
      </c>
      <c r="E50" s="9" t="n">
        <f aca="false">E10</f>
        <v>1644</v>
      </c>
      <c r="F50" s="9" t="n">
        <f aca="false">F10</f>
        <v>1793.98</v>
      </c>
      <c r="G50" s="9" t="n">
        <f aca="false">G10</f>
        <v>1380</v>
      </c>
      <c r="H50" s="9" t="n">
        <f aca="false">H10</f>
        <v>1769.2</v>
      </c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</row>
    <row r="51" customFormat="false" ht="15.75" hidden="false" customHeight="true" outlineLevel="0" collapsed="false">
      <c r="A51" s="7" t="s">
        <v>56</v>
      </c>
      <c r="B51" s="7"/>
      <c r="C51" s="7"/>
      <c r="D51" s="12" t="n">
        <f aca="false">1/12</f>
        <v>0.0833333333333333</v>
      </c>
      <c r="E51" s="12" t="n">
        <f aca="false">1/12</f>
        <v>0.0833333333333333</v>
      </c>
      <c r="F51" s="12" t="n">
        <f aca="false">1/12</f>
        <v>0.0833333333333333</v>
      </c>
      <c r="G51" s="12" t="n">
        <f aca="false">1/12</f>
        <v>0.0833333333333333</v>
      </c>
      <c r="H51" s="12" t="n">
        <f aca="false">1/12</f>
        <v>0.0833333333333333</v>
      </c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</row>
    <row r="52" customFormat="false" ht="15.75" hidden="false" customHeight="true" outlineLevel="0" collapsed="false">
      <c r="A52" s="7" t="s">
        <v>57</v>
      </c>
      <c r="B52" s="7"/>
      <c r="C52" s="7"/>
      <c r="D52" s="9" t="n">
        <f aca="false">D50*D51</f>
        <v>115</v>
      </c>
      <c r="E52" s="9" t="n">
        <f aca="false">E50*E51</f>
        <v>137</v>
      </c>
      <c r="F52" s="9" t="n">
        <f aca="false">F50*F51</f>
        <v>149.498333333333</v>
      </c>
      <c r="G52" s="9" t="n">
        <f aca="false">G50*G51</f>
        <v>115</v>
      </c>
      <c r="H52" s="9" t="n">
        <f aca="false">H50*H51</f>
        <v>147.433333333333</v>
      </c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</row>
    <row r="53" customFormat="false" ht="15.75" hidden="false" customHeight="true" outlineLevel="0" collapsed="false">
      <c r="A53" s="11" t="s">
        <v>58</v>
      </c>
      <c r="B53" s="11"/>
      <c r="C53" s="11"/>
      <c r="D53" s="11"/>
      <c r="E53" s="11"/>
      <c r="F53" s="11"/>
      <c r="G53" s="11"/>
      <c r="H53" s="11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</row>
    <row r="54" customFormat="false" ht="15.75" hidden="false" customHeight="true" outlineLevel="0" collapsed="false">
      <c r="A54" s="15" t="s">
        <v>59</v>
      </c>
      <c r="B54" s="15"/>
      <c r="C54" s="15"/>
      <c r="D54" s="15" t="s">
        <v>3</v>
      </c>
      <c r="E54" s="5" t="s">
        <v>4</v>
      </c>
      <c r="F54" s="15" t="s">
        <v>5</v>
      </c>
      <c r="G54" s="15" t="s">
        <v>6</v>
      </c>
      <c r="H54" s="15" t="s">
        <v>7</v>
      </c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</row>
    <row r="55" customFormat="false" ht="15.75" hidden="false" customHeight="true" outlineLevel="0" collapsed="false">
      <c r="A55" s="7" t="s">
        <v>55</v>
      </c>
      <c r="B55" s="7"/>
      <c r="C55" s="7"/>
      <c r="D55" s="9" t="n">
        <f aca="false">D10</f>
        <v>1380</v>
      </c>
      <c r="E55" s="9" t="n">
        <f aca="false">E10</f>
        <v>1644</v>
      </c>
      <c r="F55" s="9" t="n">
        <f aca="false">F10</f>
        <v>1793.98</v>
      </c>
      <c r="G55" s="9" t="n">
        <f aca="false">G10</f>
        <v>1380</v>
      </c>
      <c r="H55" s="9" t="n">
        <f aca="false">H10</f>
        <v>1769.2</v>
      </c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</row>
    <row r="56" customFormat="false" ht="15.75" hidden="false" customHeight="true" outlineLevel="0" collapsed="false">
      <c r="A56" s="7" t="s">
        <v>56</v>
      </c>
      <c r="B56" s="7"/>
      <c r="C56" s="7"/>
      <c r="D56" s="12" t="n">
        <f aca="false">1/12</f>
        <v>0.0833333333333333</v>
      </c>
      <c r="E56" s="12" t="n">
        <f aca="false">1/12</f>
        <v>0.0833333333333333</v>
      </c>
      <c r="F56" s="12" t="n">
        <f aca="false">1/12</f>
        <v>0.0833333333333333</v>
      </c>
      <c r="G56" s="12" t="n">
        <f aca="false">1/12</f>
        <v>0.0833333333333333</v>
      </c>
      <c r="H56" s="12" t="n">
        <f aca="false">1/12</f>
        <v>0.0833333333333333</v>
      </c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</row>
    <row r="57" customFormat="false" ht="15.75" hidden="false" customHeight="true" outlineLevel="0" collapsed="false">
      <c r="A57" s="7" t="s">
        <v>60</v>
      </c>
      <c r="B57" s="7"/>
      <c r="C57" s="7"/>
      <c r="D57" s="9" t="n">
        <f aca="false">D55*D56</f>
        <v>115</v>
      </c>
      <c r="E57" s="9" t="n">
        <f aca="false">E55*E56</f>
        <v>137</v>
      </c>
      <c r="F57" s="9" t="n">
        <f aca="false">F55*F56</f>
        <v>149.498333333333</v>
      </c>
      <c r="G57" s="9" t="n">
        <f aca="false">G55*G56</f>
        <v>115</v>
      </c>
      <c r="H57" s="9" t="n">
        <f aca="false">H55*H56</f>
        <v>147.433333333333</v>
      </c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</row>
    <row r="58" customFormat="false" ht="15.75" hidden="false" customHeight="true" outlineLevel="0" collapsed="false">
      <c r="A58" s="11" t="s">
        <v>61</v>
      </c>
      <c r="B58" s="11"/>
      <c r="C58" s="11"/>
      <c r="D58" s="11"/>
      <c r="E58" s="11"/>
      <c r="F58" s="11"/>
      <c r="G58" s="11"/>
      <c r="H58" s="11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</row>
    <row r="59" customFormat="false" ht="15.75" hidden="false" customHeight="true" outlineLevel="0" collapsed="false">
      <c r="A59" s="15" t="s">
        <v>62</v>
      </c>
      <c r="B59" s="15"/>
      <c r="C59" s="15"/>
      <c r="D59" s="15" t="s">
        <v>3</v>
      </c>
      <c r="E59" s="5" t="s">
        <v>4</v>
      </c>
      <c r="F59" s="15" t="s">
        <v>5</v>
      </c>
      <c r="G59" s="15" t="s">
        <v>6</v>
      </c>
      <c r="H59" s="15" t="s">
        <v>7</v>
      </c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</row>
    <row r="60" customFormat="false" ht="15.75" hidden="false" customHeight="true" outlineLevel="0" collapsed="false">
      <c r="A60" s="7" t="s">
        <v>55</v>
      </c>
      <c r="B60" s="7"/>
      <c r="C60" s="7"/>
      <c r="D60" s="9" t="n">
        <f aca="false">D10</f>
        <v>1380</v>
      </c>
      <c r="E60" s="9" t="n">
        <f aca="false">E10</f>
        <v>1644</v>
      </c>
      <c r="F60" s="9" t="n">
        <f aca="false">F10</f>
        <v>1793.98</v>
      </c>
      <c r="G60" s="9" t="n">
        <f aca="false">G10</f>
        <v>1380</v>
      </c>
      <c r="H60" s="9" t="n">
        <f aca="false">H10</f>
        <v>1769.2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</row>
    <row r="61" customFormat="false" ht="15.75" hidden="false" customHeight="true" outlineLevel="0" collapsed="false">
      <c r="A61" s="7" t="s">
        <v>63</v>
      </c>
      <c r="B61" s="7"/>
      <c r="C61" s="7"/>
      <c r="D61" s="12" t="n">
        <f aca="false">1/3</f>
        <v>0.333333333333333</v>
      </c>
      <c r="E61" s="12" t="n">
        <f aca="false">1/3</f>
        <v>0.333333333333333</v>
      </c>
      <c r="F61" s="12" t="n">
        <f aca="false">1/3</f>
        <v>0.333333333333333</v>
      </c>
      <c r="G61" s="12" t="n">
        <f aca="false">1/3</f>
        <v>0.333333333333333</v>
      </c>
      <c r="H61" s="12" t="n">
        <f aca="false">1/3</f>
        <v>0.333333333333333</v>
      </c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</row>
    <row r="62" customFormat="false" ht="15.75" hidden="false" customHeight="true" outlineLevel="0" collapsed="false">
      <c r="A62" s="7" t="s">
        <v>56</v>
      </c>
      <c r="B62" s="7"/>
      <c r="C62" s="7"/>
      <c r="D62" s="12" t="n">
        <f aca="false">1/12</f>
        <v>0.0833333333333333</v>
      </c>
      <c r="E62" s="12" t="n">
        <f aca="false">1/12</f>
        <v>0.0833333333333333</v>
      </c>
      <c r="F62" s="12" t="n">
        <f aca="false">1/12</f>
        <v>0.0833333333333333</v>
      </c>
      <c r="G62" s="12" t="n">
        <f aca="false">1/12</f>
        <v>0.0833333333333333</v>
      </c>
      <c r="H62" s="12" t="n">
        <f aca="false">1/12</f>
        <v>0.0833333333333333</v>
      </c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</row>
    <row r="63" customFormat="false" ht="15.75" hidden="false" customHeight="true" outlineLevel="0" collapsed="false">
      <c r="A63" s="7" t="s">
        <v>64</v>
      </c>
      <c r="B63" s="7"/>
      <c r="C63" s="7"/>
      <c r="D63" s="9" t="n">
        <f aca="false">D60*D61*D62</f>
        <v>38.3333333333333</v>
      </c>
      <c r="E63" s="9" t="n">
        <f aca="false">E60*E61*E62</f>
        <v>45.6666666666667</v>
      </c>
      <c r="F63" s="9" t="n">
        <f aca="false">F60*F61*F62</f>
        <v>49.8327777777778</v>
      </c>
      <c r="G63" s="9" t="n">
        <f aca="false">G60*G61*G62</f>
        <v>38.3333333333333</v>
      </c>
      <c r="H63" s="9" t="n">
        <f aca="false">H60*H61*H62</f>
        <v>49.1444444444444</v>
      </c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</row>
    <row r="64" customFormat="false" ht="15.75" hidden="false" customHeight="true" outlineLevel="0" collapsed="false">
      <c r="A64" s="11" t="s">
        <v>65</v>
      </c>
      <c r="B64" s="11"/>
      <c r="C64" s="11"/>
      <c r="D64" s="11"/>
      <c r="E64" s="11"/>
      <c r="F64" s="11"/>
      <c r="G64" s="11"/>
      <c r="H64" s="11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</row>
    <row r="65" customFormat="false" ht="15.75" hidden="false" customHeight="true" outlineLevel="0" collapsed="false">
      <c r="A65" s="15" t="s">
        <v>52</v>
      </c>
      <c r="B65" s="15"/>
      <c r="C65" s="15"/>
      <c r="D65" s="15" t="s">
        <v>3</v>
      </c>
      <c r="E65" s="5" t="s">
        <v>4</v>
      </c>
      <c r="F65" s="15" t="s">
        <v>5</v>
      </c>
      <c r="G65" s="15" t="s">
        <v>6</v>
      </c>
      <c r="H65" s="15" t="s">
        <v>7</v>
      </c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</row>
    <row r="66" customFormat="false" ht="15.75" hidden="false" customHeight="true" outlineLevel="0" collapsed="false">
      <c r="A66" s="7" t="s">
        <v>60</v>
      </c>
      <c r="B66" s="7"/>
      <c r="C66" s="7"/>
      <c r="D66" s="9" t="n">
        <f aca="false">D57</f>
        <v>115</v>
      </c>
      <c r="E66" s="9" t="n">
        <f aca="false">E57</f>
        <v>137</v>
      </c>
      <c r="F66" s="9" t="n">
        <f aca="false">F57</f>
        <v>149.498333333333</v>
      </c>
      <c r="G66" s="9" t="n">
        <f aca="false">G57</f>
        <v>115</v>
      </c>
      <c r="H66" s="9" t="n">
        <f aca="false">H57</f>
        <v>147.433333333333</v>
      </c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</row>
    <row r="67" customFormat="false" ht="15.75" hidden="false" customHeight="true" outlineLevel="0" collapsed="false">
      <c r="A67" s="7" t="s">
        <v>64</v>
      </c>
      <c r="B67" s="7"/>
      <c r="C67" s="7"/>
      <c r="D67" s="9" t="n">
        <f aca="false">D63</f>
        <v>38.3333333333333</v>
      </c>
      <c r="E67" s="9" t="n">
        <f aca="false">E63</f>
        <v>45.6666666666667</v>
      </c>
      <c r="F67" s="9" t="n">
        <f aca="false">F63</f>
        <v>49.8327777777778</v>
      </c>
      <c r="G67" s="9" t="n">
        <f aca="false">G63</f>
        <v>38.3333333333333</v>
      </c>
      <c r="H67" s="9" t="n">
        <f aca="false">H63</f>
        <v>49.1444444444444</v>
      </c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</row>
    <row r="68" customFormat="false" ht="15.75" hidden="false" customHeight="true" outlineLevel="0" collapsed="false">
      <c r="A68" s="7" t="s">
        <v>66</v>
      </c>
      <c r="B68" s="7"/>
      <c r="C68" s="7"/>
      <c r="D68" s="9" t="n">
        <f aca="false">D66+D67</f>
        <v>153.333333333333</v>
      </c>
      <c r="E68" s="9" t="n">
        <f aca="false">E66+E67</f>
        <v>182.666666666667</v>
      </c>
      <c r="F68" s="9" t="n">
        <f aca="false">F66+F67</f>
        <v>199.331111111111</v>
      </c>
      <c r="G68" s="9" t="n">
        <f aca="false">G66+G67</f>
        <v>153.333333333333</v>
      </c>
      <c r="H68" s="9" t="n">
        <f aca="false">H66+H67</f>
        <v>196.577777777778</v>
      </c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</row>
    <row r="69" customFormat="false" ht="15" hidden="false" customHeight="true" outlineLevel="0" collapsed="false">
      <c r="A69" s="20" t="s">
        <v>67</v>
      </c>
      <c r="B69" s="20"/>
      <c r="C69" s="20"/>
      <c r="D69" s="20"/>
      <c r="E69" s="20"/>
      <c r="F69" s="20"/>
      <c r="G69" s="20"/>
      <c r="H69" s="20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</row>
    <row r="70" customFormat="false" ht="15.75" hidden="false" customHeight="true" outlineLevel="0" collapsed="false">
      <c r="A70" s="15" t="s">
        <v>68</v>
      </c>
      <c r="B70" s="15"/>
      <c r="C70" s="15"/>
      <c r="D70" s="15" t="s">
        <v>3</v>
      </c>
      <c r="E70" s="5" t="s">
        <v>4</v>
      </c>
      <c r="F70" s="15" t="s">
        <v>5</v>
      </c>
      <c r="G70" s="15" t="s">
        <v>6</v>
      </c>
      <c r="H70" s="15" t="s">
        <v>7</v>
      </c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</row>
    <row r="71" customFormat="false" ht="15.75" hidden="false" customHeight="true" outlineLevel="0" collapsed="false">
      <c r="A71" s="15" t="s">
        <v>69</v>
      </c>
      <c r="B71" s="15" t="s">
        <v>70</v>
      </c>
      <c r="C71" s="15" t="s">
        <v>70</v>
      </c>
      <c r="D71" s="15" t="s">
        <v>71</v>
      </c>
      <c r="E71" s="15" t="s">
        <v>71</v>
      </c>
      <c r="F71" s="15" t="s">
        <v>71</v>
      </c>
      <c r="G71" s="15" t="s">
        <v>71</v>
      </c>
      <c r="H71" s="15" t="s">
        <v>71</v>
      </c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</row>
    <row r="72" customFormat="false" ht="15.75" hidden="false" customHeight="true" outlineLevel="0" collapsed="false">
      <c r="A72" s="7" t="s">
        <v>72</v>
      </c>
      <c r="B72" s="12" t="n">
        <v>0.2</v>
      </c>
      <c r="C72" s="12" t="n">
        <v>0.2</v>
      </c>
      <c r="D72" s="9" t="n">
        <f aca="false">D83*C72</f>
        <v>329.6666667</v>
      </c>
      <c r="E72" s="9" t="n">
        <f aca="false">E83*C72</f>
        <v>392.7333333</v>
      </c>
      <c r="F72" s="9" t="n">
        <f aca="false">F83*C72</f>
        <v>428.5618889</v>
      </c>
      <c r="G72" s="9" t="n">
        <f aca="false">G83*C72</f>
        <v>329.6666667</v>
      </c>
      <c r="H72" s="9" t="n">
        <f aca="false">H83*C72</f>
        <v>422.6422222</v>
      </c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</row>
    <row r="73" customFormat="false" ht="15.75" hidden="false" customHeight="true" outlineLevel="0" collapsed="false">
      <c r="A73" s="7" t="s">
        <v>73</v>
      </c>
      <c r="B73" s="12" t="n">
        <v>0.025</v>
      </c>
      <c r="C73" s="12" t="n">
        <v>0.025</v>
      </c>
      <c r="D73" s="9" t="n">
        <f aca="false">D83*C73</f>
        <v>41.20833333</v>
      </c>
      <c r="E73" s="9" t="n">
        <f aca="false">E83*C73</f>
        <v>49.09166667</v>
      </c>
      <c r="F73" s="9" t="n">
        <f aca="false">F83*C73</f>
        <v>53.57023611</v>
      </c>
      <c r="G73" s="9" t="n">
        <f aca="false">G83*C73</f>
        <v>41.20833333</v>
      </c>
      <c r="H73" s="9" t="n">
        <f aca="false">H83*C73</f>
        <v>52.83027778</v>
      </c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</row>
    <row r="74" customFormat="false" ht="15.75" hidden="false" customHeight="true" outlineLevel="0" collapsed="false">
      <c r="A74" s="22" t="s">
        <v>74</v>
      </c>
      <c r="B74" s="12" t="n">
        <v>0.01</v>
      </c>
      <c r="C74" s="23" t="n">
        <f aca="false">3%</f>
        <v>0.03</v>
      </c>
      <c r="D74" s="9" t="n">
        <f aca="false">D83*C74</f>
        <v>49.45</v>
      </c>
      <c r="E74" s="9" t="n">
        <f aca="false">E83*C74</f>
        <v>58.91</v>
      </c>
      <c r="F74" s="9" t="n">
        <f aca="false">F83*C74</f>
        <v>64.28428333</v>
      </c>
      <c r="G74" s="9" t="n">
        <f aca="false">G83*C74</f>
        <v>49.45</v>
      </c>
      <c r="H74" s="9" t="n">
        <f aca="false">H83*C74</f>
        <v>63.39633333</v>
      </c>
      <c r="I74" s="2" t="s">
        <v>75</v>
      </c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</row>
    <row r="75" customFormat="false" ht="15" hidden="false" customHeight="true" outlineLevel="0" collapsed="false">
      <c r="A75" s="7" t="s">
        <v>76</v>
      </c>
      <c r="B75" s="12" t="n">
        <v>0.015</v>
      </c>
      <c r="C75" s="12" t="n">
        <v>0.015</v>
      </c>
      <c r="D75" s="9" t="n">
        <f aca="false">D83*C75</f>
        <v>24.725</v>
      </c>
      <c r="E75" s="9" t="n">
        <f aca="false">E83*C75</f>
        <v>29.455</v>
      </c>
      <c r="F75" s="9" t="n">
        <f aca="false">F83*C75</f>
        <v>32.14214167</v>
      </c>
      <c r="G75" s="9" t="n">
        <f aca="false">G83*C75</f>
        <v>24.725</v>
      </c>
      <c r="H75" s="9" t="n">
        <f aca="false">H83*C75</f>
        <v>31.69816667</v>
      </c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</row>
    <row r="76" customFormat="false" ht="15.75" hidden="false" customHeight="true" outlineLevel="0" collapsed="false">
      <c r="A76" s="7" t="s">
        <v>77</v>
      </c>
      <c r="B76" s="12" t="n">
        <v>0.01</v>
      </c>
      <c r="C76" s="12" t="n">
        <v>0.01</v>
      </c>
      <c r="D76" s="9" t="n">
        <f aca="false">D83*C76</f>
        <v>16.48333333</v>
      </c>
      <c r="E76" s="9" t="n">
        <f aca="false">E83*C76</f>
        <v>19.63666667</v>
      </c>
      <c r="F76" s="9" t="n">
        <f aca="false">F83*C76</f>
        <v>21.42809444</v>
      </c>
      <c r="G76" s="9" t="n">
        <f aca="false">G83*C76</f>
        <v>16.48333333</v>
      </c>
      <c r="H76" s="9" t="n">
        <f aca="false">H83*C76</f>
        <v>21.13211111</v>
      </c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</row>
    <row r="77" customFormat="false" ht="15.75" hidden="false" customHeight="true" outlineLevel="0" collapsed="false">
      <c r="A77" s="7" t="s">
        <v>78</v>
      </c>
      <c r="B77" s="12" t="n">
        <v>0.006</v>
      </c>
      <c r="C77" s="12" t="n">
        <v>0.006</v>
      </c>
      <c r="D77" s="9" t="n">
        <f aca="false">D83*C77</f>
        <v>9.89</v>
      </c>
      <c r="E77" s="9" t="n">
        <f aca="false">E83*C77</f>
        <v>11.782</v>
      </c>
      <c r="F77" s="9" t="n">
        <f aca="false">F83*C77</f>
        <v>12.85685667</v>
      </c>
      <c r="G77" s="9" t="n">
        <f aca="false">G83*C77</f>
        <v>9.89</v>
      </c>
      <c r="H77" s="9" t="n">
        <f aca="false">H83*C77</f>
        <v>12.67926667</v>
      </c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</row>
    <row r="78" customFormat="false" ht="15.75" hidden="false" customHeight="true" outlineLevel="0" collapsed="false">
      <c r="A78" s="7" t="s">
        <v>79</v>
      </c>
      <c r="B78" s="12" t="n">
        <v>0.002</v>
      </c>
      <c r="C78" s="12" t="n">
        <v>0.002</v>
      </c>
      <c r="D78" s="9" t="n">
        <f aca="false">D83*C78</f>
        <v>3.296666667</v>
      </c>
      <c r="E78" s="9" t="n">
        <f aca="false">E83*C78</f>
        <v>3.927333333</v>
      </c>
      <c r="F78" s="9" t="n">
        <f aca="false">F83*C78</f>
        <v>4.285618889</v>
      </c>
      <c r="G78" s="9" t="n">
        <f aca="false">G83*C78</f>
        <v>3.296666667</v>
      </c>
      <c r="H78" s="9" t="n">
        <f aca="false">H83*C78</f>
        <v>4.226422222</v>
      </c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</row>
    <row r="79" customFormat="false" ht="15.75" hidden="false" customHeight="true" outlineLevel="0" collapsed="false">
      <c r="A79" s="7" t="s">
        <v>80</v>
      </c>
      <c r="B79" s="12" t="n">
        <v>0.08</v>
      </c>
      <c r="C79" s="12" t="n">
        <v>0.08</v>
      </c>
      <c r="D79" s="9" t="n">
        <f aca="false">D83*C79</f>
        <v>131.8666667</v>
      </c>
      <c r="E79" s="9" t="n">
        <f aca="false">E83*C79</f>
        <v>157.0933333</v>
      </c>
      <c r="F79" s="9" t="n">
        <f aca="false">F83*C79</f>
        <v>171.4247556</v>
      </c>
      <c r="G79" s="9" t="n">
        <f aca="false">G83*C79</f>
        <v>131.8666667</v>
      </c>
      <c r="H79" s="9" t="n">
        <f aca="false">H83*C79</f>
        <v>169.0568889</v>
      </c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</row>
    <row r="80" customFormat="false" ht="15.75" hidden="false" customHeight="true" outlineLevel="0" collapsed="false">
      <c r="A80" s="20" t="s">
        <v>81</v>
      </c>
      <c r="B80" s="24" t="n">
        <f aca="false">SUM(B72:B79)</f>
        <v>0.348</v>
      </c>
      <c r="C80" s="24" t="n">
        <f aca="false">SUM(C72:C79)</f>
        <v>0.368</v>
      </c>
      <c r="D80" s="21" t="n">
        <f aca="false">SUM(D72:D79)</f>
        <v>606.586666727</v>
      </c>
      <c r="E80" s="21" t="n">
        <f aca="false">SUM(E72:E79)</f>
        <v>722.629333273</v>
      </c>
      <c r="F80" s="21" t="n">
        <f aca="false">SUM(F72:F79)</f>
        <v>788.553875609</v>
      </c>
      <c r="G80" s="21" t="n">
        <f aca="false">SUM(G72:G79)</f>
        <v>606.586666727</v>
      </c>
      <c r="H80" s="21" t="n">
        <f aca="false">SUM(H72:H79)</f>
        <v>777.661688882</v>
      </c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</row>
    <row r="81" customFormat="false" ht="15.75" hidden="false" customHeight="true" outlineLevel="0" collapsed="false">
      <c r="A81" s="11" t="s">
        <v>82</v>
      </c>
      <c r="B81" s="11"/>
      <c r="C81" s="11"/>
      <c r="D81" s="11"/>
      <c r="E81" s="11"/>
      <c r="F81" s="11"/>
      <c r="G81" s="11"/>
      <c r="H81" s="11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</row>
    <row r="82" customFormat="false" ht="15.75" hidden="false" customHeight="true" outlineLevel="0" collapsed="false">
      <c r="A82" s="15" t="s">
        <v>83</v>
      </c>
      <c r="B82" s="15"/>
      <c r="C82" s="15"/>
      <c r="D82" s="15" t="s">
        <v>3</v>
      </c>
      <c r="E82" s="5" t="s">
        <v>4</v>
      </c>
      <c r="F82" s="15" t="s">
        <v>5</v>
      </c>
      <c r="G82" s="15" t="s">
        <v>6</v>
      </c>
      <c r="H82" s="15" t="s">
        <v>7</v>
      </c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</row>
    <row r="83" customFormat="false" ht="15.75" hidden="false" customHeight="true" outlineLevel="0" collapsed="false">
      <c r="A83" s="7" t="s">
        <v>84</v>
      </c>
      <c r="B83" s="7"/>
      <c r="C83" s="7"/>
      <c r="D83" s="9" t="n">
        <f aca="false">D10+D47</f>
        <v>1648.33333333333</v>
      </c>
      <c r="E83" s="9" t="n">
        <f aca="false">E10+E47</f>
        <v>1963.66666666667</v>
      </c>
      <c r="F83" s="9" t="n">
        <f aca="false">F10+F47</f>
        <v>2142.80944444444</v>
      </c>
      <c r="G83" s="9" t="n">
        <f aca="false">G10+G47</f>
        <v>1648.33333333333</v>
      </c>
      <c r="H83" s="9" t="n">
        <f aca="false">H10+H47</f>
        <v>2113.21111111111</v>
      </c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</row>
    <row r="84" customFormat="false" ht="15.75" hidden="false" customHeight="true" outlineLevel="0" collapsed="false">
      <c r="A84" s="7" t="s">
        <v>70</v>
      </c>
      <c r="B84" s="7"/>
      <c r="C84" s="7"/>
      <c r="D84" s="12" t="n">
        <f aca="false">SUM(C72:C78)</f>
        <v>0.288</v>
      </c>
      <c r="E84" s="12" t="n">
        <f aca="false">SUM(C72:C78)</f>
        <v>0.288</v>
      </c>
      <c r="F84" s="12" t="n">
        <f aca="false">SUM(C72:C78)</f>
        <v>0.288</v>
      </c>
      <c r="G84" s="12" t="n">
        <f aca="false">SUM(C72:C78)</f>
        <v>0.288</v>
      </c>
      <c r="H84" s="12" t="n">
        <f aca="false">SUM(C72:C78)</f>
        <v>0.288</v>
      </c>
      <c r="I84" s="2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</row>
    <row r="85" customFormat="false" ht="15.75" hidden="false" customHeight="true" outlineLevel="0" collapsed="false">
      <c r="A85" s="7" t="s">
        <v>85</v>
      </c>
      <c r="B85" s="7"/>
      <c r="C85" s="7"/>
      <c r="D85" s="9" t="n">
        <f aca="false">D83*D84</f>
        <v>474.72</v>
      </c>
      <c r="E85" s="9" t="n">
        <f aca="false">E83*E84</f>
        <v>565.536</v>
      </c>
      <c r="F85" s="9" t="n">
        <f aca="false">F83*F84</f>
        <v>617.12912</v>
      </c>
      <c r="G85" s="9" t="n">
        <f aca="false">G83*G84</f>
        <v>474.72</v>
      </c>
      <c r="H85" s="9" t="n">
        <f aca="false">H83*H84</f>
        <v>608.6048</v>
      </c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</row>
    <row r="86" customFormat="false" ht="15.75" hidden="false" customHeight="true" outlineLevel="0" collapsed="false">
      <c r="A86" s="11" t="s">
        <v>86</v>
      </c>
      <c r="B86" s="11"/>
      <c r="C86" s="11"/>
      <c r="D86" s="11"/>
      <c r="E86" s="11"/>
      <c r="F86" s="11"/>
      <c r="G86" s="11"/>
      <c r="H86" s="11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</row>
    <row r="87" customFormat="false" ht="15.75" hidden="false" customHeight="true" outlineLevel="0" collapsed="false">
      <c r="A87" s="15" t="s">
        <v>87</v>
      </c>
      <c r="B87" s="15"/>
      <c r="C87" s="15"/>
      <c r="D87" s="15" t="s">
        <v>3</v>
      </c>
      <c r="E87" s="5" t="s">
        <v>4</v>
      </c>
      <c r="F87" s="15" t="s">
        <v>5</v>
      </c>
      <c r="G87" s="15" t="s">
        <v>6</v>
      </c>
      <c r="H87" s="15" t="s">
        <v>7</v>
      </c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</row>
    <row r="88" customFormat="false" ht="15.75" hidden="false" customHeight="true" outlineLevel="0" collapsed="false">
      <c r="A88" s="7" t="s">
        <v>84</v>
      </c>
      <c r="B88" s="7"/>
      <c r="C88" s="7"/>
      <c r="D88" s="9" t="n">
        <f aca="false">D10+D47</f>
        <v>1648.33333333333</v>
      </c>
      <c r="E88" s="9" t="n">
        <f aca="false">E10+E47</f>
        <v>1963.66666666667</v>
      </c>
      <c r="F88" s="9" t="n">
        <f aca="false">F10+F47</f>
        <v>2142.80944444444</v>
      </c>
      <c r="G88" s="9" t="n">
        <f aca="false">G10+G47</f>
        <v>1648.33333333333</v>
      </c>
      <c r="H88" s="9" t="n">
        <f aca="false">H10+H47</f>
        <v>2113.21111111111</v>
      </c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</row>
    <row r="89" customFormat="false" ht="15.75" hidden="false" customHeight="true" outlineLevel="0" collapsed="false">
      <c r="A89" s="7" t="s">
        <v>70</v>
      </c>
      <c r="B89" s="7"/>
      <c r="C89" s="7"/>
      <c r="D89" s="12" t="n">
        <f aca="false">C79</f>
        <v>0.08</v>
      </c>
      <c r="E89" s="12" t="n">
        <f aca="false">C79</f>
        <v>0.08</v>
      </c>
      <c r="F89" s="12" t="n">
        <f aca="false">C79</f>
        <v>0.08</v>
      </c>
      <c r="G89" s="12" t="n">
        <f aca="false">C79</f>
        <v>0.08</v>
      </c>
      <c r="H89" s="12" t="n">
        <f aca="false">C79</f>
        <v>0.08</v>
      </c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</row>
    <row r="90" customFormat="false" ht="15.75" hidden="false" customHeight="true" outlineLevel="0" collapsed="false">
      <c r="A90" s="7" t="s">
        <v>88</v>
      </c>
      <c r="B90" s="7"/>
      <c r="C90" s="7"/>
      <c r="D90" s="9" t="n">
        <f aca="false">D88*D89</f>
        <v>131.866666666667</v>
      </c>
      <c r="E90" s="9" t="n">
        <f aca="false">E88*E89</f>
        <v>157.093333333333</v>
      </c>
      <c r="F90" s="9" t="n">
        <f aca="false">F88*F89</f>
        <v>171.424755555556</v>
      </c>
      <c r="G90" s="9" t="n">
        <f aca="false">G88*G89</f>
        <v>131.866666666667</v>
      </c>
      <c r="H90" s="9" t="n">
        <f aca="false">H88*H89</f>
        <v>169.056888888889</v>
      </c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</row>
    <row r="91" customFormat="false" ht="15.75" hidden="false" customHeight="true" outlineLevel="0" collapsed="false">
      <c r="A91" s="11" t="s">
        <v>89</v>
      </c>
      <c r="B91" s="11"/>
      <c r="C91" s="11"/>
      <c r="D91" s="11"/>
      <c r="E91" s="11"/>
      <c r="F91" s="11"/>
      <c r="G91" s="11"/>
      <c r="H91" s="11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</row>
    <row r="92" customFormat="false" ht="15.75" hidden="false" customHeight="true" outlineLevel="0" collapsed="false">
      <c r="A92" s="15" t="s">
        <v>90</v>
      </c>
      <c r="B92" s="15"/>
      <c r="C92" s="15"/>
      <c r="D92" s="15" t="s">
        <v>3</v>
      </c>
      <c r="E92" s="5" t="s">
        <v>4</v>
      </c>
      <c r="F92" s="15" t="s">
        <v>5</v>
      </c>
      <c r="G92" s="15" t="s">
        <v>6</v>
      </c>
      <c r="H92" s="15" t="s">
        <v>7</v>
      </c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</row>
    <row r="93" customFormat="false" ht="15.75" hidden="false" customHeight="true" outlineLevel="0" collapsed="false">
      <c r="A93" s="7" t="s">
        <v>85</v>
      </c>
      <c r="B93" s="7"/>
      <c r="C93" s="7"/>
      <c r="D93" s="9" t="n">
        <f aca="false">D85</f>
        <v>474.72</v>
      </c>
      <c r="E93" s="9" t="n">
        <f aca="false">E85</f>
        <v>565.536</v>
      </c>
      <c r="F93" s="9" t="n">
        <f aca="false">F85</f>
        <v>617.12912</v>
      </c>
      <c r="G93" s="9" t="n">
        <f aca="false">G85</f>
        <v>474.72</v>
      </c>
      <c r="H93" s="9" t="n">
        <f aca="false">H85</f>
        <v>608.6048</v>
      </c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</row>
    <row r="94" customFormat="false" ht="15.75" hidden="false" customHeight="true" outlineLevel="0" collapsed="false">
      <c r="A94" s="7" t="s">
        <v>88</v>
      </c>
      <c r="B94" s="7"/>
      <c r="C94" s="7"/>
      <c r="D94" s="9" t="n">
        <f aca="false">D90</f>
        <v>131.866666666667</v>
      </c>
      <c r="E94" s="9" t="n">
        <f aca="false">E90</f>
        <v>157.093333333333</v>
      </c>
      <c r="F94" s="9" t="n">
        <f aca="false">F90</f>
        <v>171.424755555556</v>
      </c>
      <c r="G94" s="9" t="n">
        <f aca="false">G90</f>
        <v>131.866666666667</v>
      </c>
      <c r="H94" s="9" t="n">
        <f aca="false">H90</f>
        <v>169.056888888889</v>
      </c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</row>
    <row r="95" customFormat="false" ht="15.75" hidden="false" customHeight="true" outlineLevel="0" collapsed="false">
      <c r="A95" s="7" t="s">
        <v>91</v>
      </c>
      <c r="B95" s="7"/>
      <c r="C95" s="7"/>
      <c r="D95" s="9" t="n">
        <f aca="false">D93+D94</f>
        <v>606.586666666667</v>
      </c>
      <c r="E95" s="9" t="n">
        <f aca="false">E93+E94</f>
        <v>722.629333333333</v>
      </c>
      <c r="F95" s="9" t="n">
        <f aca="false">F93+F94</f>
        <v>788.553875555556</v>
      </c>
      <c r="G95" s="9" t="n">
        <f aca="false">G93+G94</f>
        <v>606.586666666667</v>
      </c>
      <c r="H95" s="9" t="n">
        <f aca="false">H93+H94</f>
        <v>777.661688888889</v>
      </c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</row>
    <row r="96" customFormat="false" ht="15.75" hidden="false" customHeight="true" outlineLevel="0" collapsed="false">
      <c r="A96" s="15" t="s">
        <v>90</v>
      </c>
      <c r="B96" s="15"/>
      <c r="C96" s="15"/>
      <c r="D96" s="15" t="s">
        <v>3</v>
      </c>
      <c r="E96" s="5" t="s">
        <v>4</v>
      </c>
      <c r="F96" s="15" t="s">
        <v>5</v>
      </c>
      <c r="G96" s="15" t="s">
        <v>6</v>
      </c>
      <c r="H96" s="15" t="s">
        <v>7</v>
      </c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</row>
    <row r="97" customFormat="false" ht="15.75" hidden="false" customHeight="true" outlineLevel="0" collapsed="false">
      <c r="A97" s="7" t="s">
        <v>84</v>
      </c>
      <c r="B97" s="7"/>
      <c r="C97" s="7"/>
      <c r="D97" s="9" t="n">
        <f aca="false">D10+D47</f>
        <v>1648.33333333333</v>
      </c>
      <c r="E97" s="9" t="n">
        <f aca="false">E10+E47</f>
        <v>1963.66666666667</v>
      </c>
      <c r="F97" s="9" t="n">
        <f aca="false">F10+F47</f>
        <v>2142.80944444444</v>
      </c>
      <c r="G97" s="9" t="n">
        <f aca="false">G10+G47</f>
        <v>1648.33333333333</v>
      </c>
      <c r="H97" s="9" t="n">
        <f aca="false">H10+H47</f>
        <v>2113.21111111111</v>
      </c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</row>
    <row r="98" customFormat="false" ht="15.75" hidden="false" customHeight="true" outlineLevel="0" collapsed="false">
      <c r="A98" s="7" t="s">
        <v>70</v>
      </c>
      <c r="B98" s="7"/>
      <c r="C98" s="7"/>
      <c r="D98" s="12" t="n">
        <f aca="false">C80</f>
        <v>0.368</v>
      </c>
      <c r="E98" s="12" t="n">
        <f aca="false">C80</f>
        <v>0.368</v>
      </c>
      <c r="F98" s="12" t="n">
        <f aca="false">C80</f>
        <v>0.368</v>
      </c>
      <c r="G98" s="12" t="n">
        <f aca="false">C80</f>
        <v>0.368</v>
      </c>
      <c r="H98" s="12" t="n">
        <f aca="false">C80</f>
        <v>0.368</v>
      </c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</row>
    <row r="99" customFormat="false" ht="15.75" hidden="false" customHeight="true" outlineLevel="0" collapsed="false">
      <c r="A99" s="7" t="s">
        <v>91</v>
      </c>
      <c r="B99" s="7"/>
      <c r="C99" s="7"/>
      <c r="D99" s="9" t="n">
        <f aca="false">D97*D98</f>
        <v>606.586666666667</v>
      </c>
      <c r="E99" s="9" t="n">
        <f aca="false">E97*E98</f>
        <v>722.629333333333</v>
      </c>
      <c r="F99" s="9" t="n">
        <f aca="false">F97*F98</f>
        <v>788.553875555556</v>
      </c>
      <c r="G99" s="9" t="n">
        <f aca="false">G97*G98</f>
        <v>606.586666666667</v>
      </c>
      <c r="H99" s="9" t="n">
        <f aca="false">H97*H98</f>
        <v>777.661688888889</v>
      </c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</row>
    <row r="100" customFormat="false" ht="15.75" hidden="false" customHeight="true" outlineLevel="0" collapsed="false">
      <c r="A100" s="20" t="s">
        <v>47</v>
      </c>
      <c r="B100" s="20"/>
      <c r="C100" s="20"/>
      <c r="D100" s="20"/>
      <c r="E100" s="20"/>
      <c r="F100" s="20"/>
      <c r="G100" s="20"/>
      <c r="H100" s="20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</row>
    <row r="101" customFormat="false" ht="15.75" hidden="false" customHeight="true" outlineLevel="0" collapsed="false">
      <c r="A101" s="15" t="s">
        <v>92</v>
      </c>
      <c r="B101" s="15"/>
      <c r="C101" s="15"/>
      <c r="D101" s="15" t="s">
        <v>3</v>
      </c>
      <c r="E101" s="5" t="s">
        <v>4</v>
      </c>
      <c r="F101" s="15" t="s">
        <v>5</v>
      </c>
      <c r="G101" s="15" t="s">
        <v>6</v>
      </c>
      <c r="H101" s="15" t="s">
        <v>7</v>
      </c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</row>
    <row r="102" customFormat="false" ht="15.75" hidden="false" customHeight="true" outlineLevel="0" collapsed="false">
      <c r="A102" s="7" t="s">
        <v>93</v>
      </c>
      <c r="B102" s="7"/>
      <c r="C102" s="7"/>
      <c r="D102" s="9" t="n">
        <f aca="false">D122</f>
        <v>106.4</v>
      </c>
      <c r="E102" s="9" t="n">
        <f aca="false">E122</f>
        <v>106.4</v>
      </c>
      <c r="F102" s="9" t="n">
        <f aca="false">F122</f>
        <v>81.5612</v>
      </c>
      <c r="G102" s="9" t="n">
        <f aca="false">G122</f>
        <v>106.4</v>
      </c>
      <c r="H102" s="9" t="n">
        <f aca="false">H122</f>
        <v>83.048</v>
      </c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</row>
    <row r="103" customFormat="false" ht="15.75" hidden="false" customHeight="true" outlineLevel="0" collapsed="false">
      <c r="A103" s="7" t="s">
        <v>94</v>
      </c>
      <c r="B103" s="7"/>
      <c r="C103" s="7"/>
      <c r="D103" s="9" t="n">
        <f aca="false">D135</f>
        <v>356.356</v>
      </c>
      <c r="E103" s="9" t="n">
        <f aca="false">E135</f>
        <v>356.356</v>
      </c>
      <c r="F103" s="9" t="n">
        <f aca="false">F135</f>
        <v>356.356</v>
      </c>
      <c r="G103" s="9" t="n">
        <f aca="false">G135</f>
        <v>356.356</v>
      </c>
      <c r="H103" s="9" t="n">
        <f aca="false">H135</f>
        <v>356.356</v>
      </c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</row>
    <row r="104" customFormat="false" ht="15.75" hidden="false" customHeight="true" outlineLevel="0" collapsed="false">
      <c r="A104" s="7" t="s">
        <v>95</v>
      </c>
      <c r="B104" s="7"/>
      <c r="C104" s="7"/>
      <c r="D104" s="9" t="n">
        <f aca="false">D149</f>
        <v>0</v>
      </c>
      <c r="E104" s="9" t="n">
        <f aca="false">E149</f>
        <v>0</v>
      </c>
      <c r="F104" s="9" t="n">
        <f aca="false">F149</f>
        <v>0</v>
      </c>
      <c r="G104" s="9" t="n">
        <f aca="false">G149</f>
        <v>0</v>
      </c>
      <c r="H104" s="9" t="n">
        <f aca="false">H149</f>
        <v>0</v>
      </c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</row>
    <row r="105" customFormat="false" ht="15.75" hidden="false" customHeight="true" outlineLevel="0" collapsed="false">
      <c r="A105" s="7" t="s">
        <v>96</v>
      </c>
      <c r="B105" s="7"/>
      <c r="C105" s="7"/>
      <c r="D105" s="9" t="n">
        <f aca="false">D160</f>
        <v>55.72444</v>
      </c>
      <c r="E105" s="9" t="n">
        <f aca="false">E160</f>
        <v>55.72444</v>
      </c>
      <c r="F105" s="9" t="n">
        <f aca="false">F160</f>
        <v>55.72444</v>
      </c>
      <c r="G105" s="9" t="n">
        <f aca="false">G160</f>
        <v>55.72444</v>
      </c>
      <c r="H105" s="9" t="n">
        <f aca="false">H160</f>
        <v>55.72444</v>
      </c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</row>
    <row r="106" customFormat="false" ht="15.75" hidden="false" customHeight="true" outlineLevel="0" collapsed="false">
      <c r="A106" s="7" t="s">
        <v>97</v>
      </c>
      <c r="B106" s="7"/>
      <c r="C106" s="7"/>
      <c r="D106" s="9" t="n">
        <f aca="false">D163</f>
        <v>16</v>
      </c>
      <c r="E106" s="9" t="n">
        <f aca="false">E163</f>
        <v>16</v>
      </c>
      <c r="F106" s="9" t="n">
        <f aca="false">F163</f>
        <v>16</v>
      </c>
      <c r="G106" s="9" t="n">
        <f aca="false">G163</f>
        <v>16</v>
      </c>
      <c r="H106" s="9" t="n">
        <f aca="false">H163</f>
        <v>16</v>
      </c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</row>
    <row r="107" customFormat="false" ht="15.75" hidden="false" customHeight="true" outlineLevel="0" collapsed="false">
      <c r="A107" s="7" t="s">
        <v>98</v>
      </c>
      <c r="B107" s="7"/>
      <c r="C107" s="7"/>
      <c r="D107" s="9" t="n">
        <f aca="false">D166</f>
        <v>3.5</v>
      </c>
      <c r="E107" s="9" t="n">
        <f aca="false">E166</f>
        <v>3.5</v>
      </c>
      <c r="F107" s="9" t="n">
        <f aca="false">F166</f>
        <v>3.5</v>
      </c>
      <c r="G107" s="9" t="n">
        <f aca="false">G166</f>
        <v>3.5</v>
      </c>
      <c r="H107" s="9" t="n">
        <f aca="false">H166</f>
        <v>3.5</v>
      </c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</row>
    <row r="108" customFormat="false" ht="15.75" hidden="false" customHeight="true" outlineLevel="0" collapsed="false">
      <c r="A108" s="20" t="s">
        <v>99</v>
      </c>
      <c r="B108" s="20"/>
      <c r="C108" s="20"/>
      <c r="D108" s="21" t="n">
        <f aca="false">SUM(D102:D107)</f>
        <v>537.98044</v>
      </c>
      <c r="E108" s="21" t="n">
        <f aca="false">SUM(E102:E107)</f>
        <v>537.98044</v>
      </c>
      <c r="F108" s="21" t="n">
        <f aca="false">SUM(F102:F107)</f>
        <v>513.14164</v>
      </c>
      <c r="G108" s="21" t="n">
        <f aca="false">SUM(G102:G107)</f>
        <v>537.98044</v>
      </c>
      <c r="H108" s="21" t="n">
        <f aca="false">SUM(H102:H107)</f>
        <v>514.62844</v>
      </c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</row>
    <row r="109" customFormat="false" ht="15.75" hidden="false" customHeight="true" outlineLevel="0" collapsed="false">
      <c r="A109" s="11" t="s">
        <v>100</v>
      </c>
      <c r="B109" s="11"/>
      <c r="C109" s="11"/>
      <c r="D109" s="11"/>
      <c r="E109" s="11"/>
      <c r="F109" s="11"/>
      <c r="G109" s="11"/>
      <c r="H109" s="11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</row>
    <row r="110" customFormat="false" ht="15.75" hidden="false" customHeight="true" outlineLevel="0" collapsed="false">
      <c r="A110" s="15" t="s">
        <v>101</v>
      </c>
      <c r="B110" s="15"/>
      <c r="C110" s="15"/>
      <c r="D110" s="15" t="s">
        <v>3</v>
      </c>
      <c r="E110" s="5" t="s">
        <v>4</v>
      </c>
      <c r="F110" s="15" t="s">
        <v>5</v>
      </c>
      <c r="G110" s="15" t="s">
        <v>6</v>
      </c>
      <c r="H110" s="15" t="s">
        <v>7</v>
      </c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</row>
    <row r="111" customFormat="false" ht="15.75" hidden="false" customHeight="true" outlineLevel="0" collapsed="false">
      <c r="A111" s="22" t="s">
        <v>102</v>
      </c>
      <c r="B111" s="22"/>
      <c r="C111" s="22"/>
      <c r="D111" s="8" t="n">
        <v>4.3</v>
      </c>
      <c r="E111" s="9" t="n">
        <f aca="false">$D$111</f>
        <v>4.3</v>
      </c>
      <c r="F111" s="9" t="n">
        <f aca="false">$D$111</f>
        <v>4.3</v>
      </c>
      <c r="G111" s="9" t="n">
        <f aca="false">$D$111</f>
        <v>4.3</v>
      </c>
      <c r="H111" s="9" t="n">
        <f aca="false">$D$111</f>
        <v>4.3</v>
      </c>
      <c r="I111" s="2" t="s">
        <v>103</v>
      </c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</row>
    <row r="112" customFormat="false" ht="15.75" hidden="false" customHeight="true" outlineLevel="0" collapsed="false">
      <c r="A112" s="7" t="s">
        <v>104</v>
      </c>
      <c r="B112" s="7"/>
      <c r="C112" s="7"/>
      <c r="D112" s="25" t="n">
        <v>2</v>
      </c>
      <c r="E112" s="25" t="n">
        <v>2</v>
      </c>
      <c r="F112" s="25" t="n">
        <v>2</v>
      </c>
      <c r="G112" s="25" t="n">
        <v>2</v>
      </c>
      <c r="H112" s="25" t="n">
        <v>2</v>
      </c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</row>
    <row r="113" customFormat="false" ht="15.75" hidden="false" customHeight="true" outlineLevel="0" collapsed="false">
      <c r="A113" s="7" t="s">
        <v>105</v>
      </c>
      <c r="B113" s="7"/>
      <c r="C113" s="7"/>
      <c r="D113" s="25" t="n">
        <v>22</v>
      </c>
      <c r="E113" s="25" t="n">
        <v>22</v>
      </c>
      <c r="F113" s="25" t="n">
        <v>22</v>
      </c>
      <c r="G113" s="25" t="n">
        <v>22</v>
      </c>
      <c r="H113" s="25" t="n">
        <v>22</v>
      </c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</row>
    <row r="114" customFormat="false" ht="15.75" hidden="false" customHeight="true" outlineLevel="0" collapsed="false">
      <c r="A114" s="7" t="s">
        <v>106</v>
      </c>
      <c r="B114" s="7"/>
      <c r="C114" s="7"/>
      <c r="D114" s="9" t="n">
        <f aca="false">D111*D112*D113</f>
        <v>189.2</v>
      </c>
      <c r="E114" s="9" t="n">
        <f aca="false">E111*E112*E113</f>
        <v>189.2</v>
      </c>
      <c r="F114" s="9" t="n">
        <f aca="false">F111*F112*F113</f>
        <v>189.2</v>
      </c>
      <c r="G114" s="9" t="n">
        <f aca="false">G111*G112*G113</f>
        <v>189.2</v>
      </c>
      <c r="H114" s="9" t="n">
        <f aca="false">H111*H112*H113</f>
        <v>189.2</v>
      </c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</row>
    <row r="115" customFormat="false" ht="15.75" hidden="false" customHeight="true" outlineLevel="0" collapsed="false">
      <c r="A115" s="15" t="s">
        <v>107</v>
      </c>
      <c r="B115" s="15"/>
      <c r="C115" s="15"/>
      <c r="D115" s="15" t="s">
        <v>3</v>
      </c>
      <c r="E115" s="5" t="s">
        <v>4</v>
      </c>
      <c r="F115" s="15" t="s">
        <v>5</v>
      </c>
      <c r="G115" s="15" t="s">
        <v>6</v>
      </c>
      <c r="H115" s="15" t="s">
        <v>7</v>
      </c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</row>
    <row r="116" customFormat="false" ht="15.75" hidden="false" customHeight="true" outlineLevel="0" collapsed="false">
      <c r="A116" s="7" t="s">
        <v>108</v>
      </c>
      <c r="B116" s="7"/>
      <c r="C116" s="7"/>
      <c r="D116" s="9" t="n">
        <f aca="false">D4</f>
        <v>1380</v>
      </c>
      <c r="E116" s="9" t="n">
        <f aca="false">E4</f>
        <v>1380</v>
      </c>
      <c r="F116" s="9" t="n">
        <f aca="false">F4</f>
        <v>1793.98</v>
      </c>
      <c r="G116" s="9" t="n">
        <f aca="false">G4</f>
        <v>1380</v>
      </c>
      <c r="H116" s="9" t="n">
        <f aca="false">H4</f>
        <v>1769.2</v>
      </c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</row>
    <row r="117" customFormat="false" ht="15.75" hidden="false" customHeight="true" outlineLevel="0" collapsed="false">
      <c r="A117" s="7" t="s">
        <v>109</v>
      </c>
      <c r="B117" s="7"/>
      <c r="C117" s="7"/>
      <c r="D117" s="19" t="n">
        <v>0.06</v>
      </c>
      <c r="E117" s="19" t="n">
        <f aca="false">$D$117</f>
        <v>0.06</v>
      </c>
      <c r="F117" s="19" t="n">
        <f aca="false">$D$117</f>
        <v>0.06</v>
      </c>
      <c r="G117" s="19" t="n">
        <f aca="false">$D$117</f>
        <v>0.06</v>
      </c>
      <c r="H117" s="19" t="n">
        <f aca="false">$D$117</f>
        <v>0.06</v>
      </c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</row>
    <row r="118" customFormat="false" ht="15.75" hidden="false" customHeight="true" outlineLevel="0" collapsed="false">
      <c r="A118" s="7" t="s">
        <v>110</v>
      </c>
      <c r="B118" s="7"/>
      <c r="C118" s="7"/>
      <c r="D118" s="9" t="n">
        <f aca="false">D116*D117</f>
        <v>82.8</v>
      </c>
      <c r="E118" s="9" t="n">
        <f aca="false">E116*E117</f>
        <v>82.8</v>
      </c>
      <c r="F118" s="9" t="n">
        <f aca="false">F116*F117</f>
        <v>107.6388</v>
      </c>
      <c r="G118" s="9" t="n">
        <f aca="false">G116*G117</f>
        <v>82.8</v>
      </c>
      <c r="H118" s="9" t="n">
        <f aca="false">H116*H117</f>
        <v>106.152</v>
      </c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</row>
    <row r="119" customFormat="false" ht="15.75" hidden="false" customHeight="true" outlineLevel="0" collapsed="false">
      <c r="A119" s="15" t="s">
        <v>111</v>
      </c>
      <c r="B119" s="15"/>
      <c r="C119" s="15"/>
      <c r="D119" s="15" t="s">
        <v>3</v>
      </c>
      <c r="E119" s="5" t="s">
        <v>4</v>
      </c>
      <c r="F119" s="15" t="s">
        <v>5</v>
      </c>
      <c r="G119" s="15" t="s">
        <v>6</v>
      </c>
      <c r="H119" s="15" t="s">
        <v>7</v>
      </c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</row>
    <row r="120" customFormat="false" ht="15.75" hidden="false" customHeight="true" outlineLevel="0" collapsed="false">
      <c r="A120" s="7" t="s">
        <v>106</v>
      </c>
      <c r="B120" s="7"/>
      <c r="C120" s="7"/>
      <c r="D120" s="9" t="n">
        <f aca="false">D114</f>
        <v>189.2</v>
      </c>
      <c r="E120" s="9" t="n">
        <f aca="false">E114</f>
        <v>189.2</v>
      </c>
      <c r="F120" s="9" t="n">
        <f aca="false">F114</f>
        <v>189.2</v>
      </c>
      <c r="G120" s="9" t="n">
        <f aca="false">G114</f>
        <v>189.2</v>
      </c>
      <c r="H120" s="9" t="n">
        <f aca="false">H114</f>
        <v>189.2</v>
      </c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</row>
    <row r="121" customFormat="false" ht="15.75" hidden="false" customHeight="true" outlineLevel="0" collapsed="false">
      <c r="A121" s="7" t="s">
        <v>110</v>
      </c>
      <c r="B121" s="7"/>
      <c r="C121" s="7"/>
      <c r="D121" s="9" t="n">
        <f aca="false">D118</f>
        <v>82.8</v>
      </c>
      <c r="E121" s="9" t="n">
        <f aca="false">E118</f>
        <v>82.8</v>
      </c>
      <c r="F121" s="9" t="n">
        <f aca="false">F118</f>
        <v>107.6388</v>
      </c>
      <c r="G121" s="9" t="n">
        <f aca="false">G118</f>
        <v>82.8</v>
      </c>
      <c r="H121" s="9" t="n">
        <f aca="false">H118</f>
        <v>106.152</v>
      </c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</row>
    <row r="122" customFormat="false" ht="15.75" hidden="false" customHeight="true" outlineLevel="0" collapsed="false">
      <c r="A122" s="7" t="s">
        <v>112</v>
      </c>
      <c r="B122" s="7"/>
      <c r="C122" s="7"/>
      <c r="D122" s="9" t="n">
        <f aca="false">D120-D121</f>
        <v>106.4</v>
      </c>
      <c r="E122" s="9" t="n">
        <f aca="false">E120-E121</f>
        <v>106.4</v>
      </c>
      <c r="F122" s="9" t="n">
        <f aca="false">F120-F121</f>
        <v>81.5612</v>
      </c>
      <c r="G122" s="9" t="n">
        <f aca="false">G120-G121</f>
        <v>106.4</v>
      </c>
      <c r="H122" s="9" t="n">
        <f aca="false">H120-H121</f>
        <v>83.048</v>
      </c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</row>
    <row r="123" customFormat="false" ht="15.75" hidden="false" customHeight="true" outlineLevel="0" collapsed="false">
      <c r="A123" s="11" t="s">
        <v>113</v>
      </c>
      <c r="B123" s="11"/>
      <c r="C123" s="11"/>
      <c r="D123" s="11"/>
      <c r="E123" s="11"/>
      <c r="F123" s="11"/>
      <c r="G123" s="11"/>
      <c r="H123" s="11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</row>
    <row r="124" customFormat="false" ht="30" hidden="false" customHeight="true" outlineLevel="0" collapsed="false">
      <c r="A124" s="15" t="s">
        <v>114</v>
      </c>
      <c r="B124" s="15"/>
      <c r="C124" s="15"/>
      <c r="D124" s="15" t="s">
        <v>3</v>
      </c>
      <c r="E124" s="5" t="s">
        <v>4</v>
      </c>
      <c r="F124" s="15" t="s">
        <v>5</v>
      </c>
      <c r="G124" s="15" t="s">
        <v>6</v>
      </c>
      <c r="H124" s="15" t="s">
        <v>7</v>
      </c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</row>
    <row r="125" customFormat="false" ht="15.75" hidden="false" customHeight="true" outlineLevel="0" collapsed="false">
      <c r="A125" s="7" t="s">
        <v>115</v>
      </c>
      <c r="B125" s="7"/>
      <c r="C125" s="7"/>
      <c r="D125" s="8" t="n">
        <v>18.2</v>
      </c>
      <c r="E125" s="9" t="n">
        <f aca="false">$D$125</f>
        <v>18.2</v>
      </c>
      <c r="F125" s="9" t="n">
        <f aca="false">$D$125</f>
        <v>18.2</v>
      </c>
      <c r="G125" s="9" t="n">
        <f aca="false">$D$125</f>
        <v>18.2</v>
      </c>
      <c r="H125" s="9" t="n">
        <f aca="false">$D$125</f>
        <v>18.2</v>
      </c>
      <c r="I125" s="2" t="s">
        <v>116</v>
      </c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</row>
    <row r="126" customFormat="false" ht="15.75" hidden="false" customHeight="true" outlineLevel="0" collapsed="false">
      <c r="A126" s="7" t="s">
        <v>117</v>
      </c>
      <c r="B126" s="7"/>
      <c r="C126" s="7"/>
      <c r="D126" s="25" t="n">
        <v>22</v>
      </c>
      <c r="E126" s="25" t="n">
        <v>22</v>
      </c>
      <c r="F126" s="25" t="n">
        <v>22</v>
      </c>
      <c r="G126" s="25" t="n">
        <v>22</v>
      </c>
      <c r="H126" s="25" t="n">
        <v>22</v>
      </c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</row>
    <row r="127" customFormat="false" ht="15.75" hidden="false" customHeight="true" outlineLevel="0" collapsed="false">
      <c r="A127" s="7" t="s">
        <v>118</v>
      </c>
      <c r="B127" s="7"/>
      <c r="C127" s="7"/>
      <c r="D127" s="9" t="n">
        <f aca="false">D125*D126</f>
        <v>400.4</v>
      </c>
      <c r="E127" s="9" t="n">
        <f aca="false">E125*E126</f>
        <v>400.4</v>
      </c>
      <c r="F127" s="9" t="n">
        <f aca="false">F125*F126</f>
        <v>400.4</v>
      </c>
      <c r="G127" s="9" t="n">
        <f aca="false">G125*G126</f>
        <v>400.4</v>
      </c>
      <c r="H127" s="9" t="n">
        <f aca="false">H125*H126</f>
        <v>400.4</v>
      </c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</row>
    <row r="128" customFormat="false" ht="15.75" hidden="false" customHeight="true" outlineLevel="0" collapsed="false">
      <c r="A128" s="15" t="s">
        <v>119</v>
      </c>
      <c r="B128" s="15"/>
      <c r="C128" s="15"/>
      <c r="D128" s="15" t="s">
        <v>3</v>
      </c>
      <c r="E128" s="5" t="s">
        <v>4</v>
      </c>
      <c r="F128" s="15" t="s">
        <v>5</v>
      </c>
      <c r="G128" s="15" t="s">
        <v>6</v>
      </c>
      <c r="H128" s="15" t="s">
        <v>7</v>
      </c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</row>
    <row r="129" customFormat="false" ht="15.75" hidden="false" customHeight="true" outlineLevel="0" collapsed="false">
      <c r="A129" s="7" t="s">
        <v>120</v>
      </c>
      <c r="B129" s="7"/>
      <c r="C129" s="7"/>
      <c r="D129" s="9" t="n">
        <f aca="false">D127</f>
        <v>400.4</v>
      </c>
      <c r="E129" s="9" t="n">
        <f aca="false">E127</f>
        <v>400.4</v>
      </c>
      <c r="F129" s="9" t="n">
        <f aca="false">F127</f>
        <v>400.4</v>
      </c>
      <c r="G129" s="9" t="n">
        <f aca="false">G127</f>
        <v>400.4</v>
      </c>
      <c r="H129" s="9" t="n">
        <f aca="false">H127</f>
        <v>400.4</v>
      </c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</row>
    <row r="130" customFormat="false" ht="15.75" hidden="false" customHeight="true" outlineLevel="0" collapsed="false">
      <c r="A130" s="7" t="s">
        <v>121</v>
      </c>
      <c r="B130" s="7"/>
      <c r="C130" s="7"/>
      <c r="D130" s="18" t="n">
        <v>0.11</v>
      </c>
      <c r="E130" s="19" t="n">
        <f aca="false">$D$130</f>
        <v>0.11</v>
      </c>
      <c r="F130" s="19" t="n">
        <f aca="false">$D$130</f>
        <v>0.11</v>
      </c>
      <c r="G130" s="19" t="n">
        <f aca="false">$D$130</f>
        <v>0.11</v>
      </c>
      <c r="H130" s="19" t="n">
        <f aca="false">$D$130</f>
        <v>0.11</v>
      </c>
      <c r="I130" s="2" t="s">
        <v>116</v>
      </c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</row>
    <row r="131" customFormat="false" ht="15.75" hidden="false" customHeight="true" outlineLevel="0" collapsed="false">
      <c r="A131" s="7" t="s">
        <v>122</v>
      </c>
      <c r="B131" s="7"/>
      <c r="C131" s="7"/>
      <c r="D131" s="9" t="n">
        <f aca="false">D129*D130</f>
        <v>44.044</v>
      </c>
      <c r="E131" s="9" t="n">
        <f aca="false">E129*E130</f>
        <v>44.044</v>
      </c>
      <c r="F131" s="9" t="n">
        <f aca="false">F129*F130</f>
        <v>44.044</v>
      </c>
      <c r="G131" s="9" t="n">
        <f aca="false">G129*G130</f>
        <v>44.044</v>
      </c>
      <c r="H131" s="9" t="n">
        <f aca="false">H129*H130</f>
        <v>44.044</v>
      </c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</row>
    <row r="132" customFormat="false" ht="15.75" hidden="false" customHeight="true" outlineLevel="0" collapsed="false">
      <c r="A132" s="15" t="s">
        <v>123</v>
      </c>
      <c r="B132" s="15"/>
      <c r="C132" s="15"/>
      <c r="D132" s="15" t="s">
        <v>3</v>
      </c>
      <c r="E132" s="5" t="s">
        <v>4</v>
      </c>
      <c r="F132" s="15" t="s">
        <v>5</v>
      </c>
      <c r="G132" s="15" t="s">
        <v>6</v>
      </c>
      <c r="H132" s="15" t="s">
        <v>7</v>
      </c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</row>
    <row r="133" customFormat="false" ht="15.75" hidden="false" customHeight="true" outlineLevel="0" collapsed="false">
      <c r="A133" s="7" t="s">
        <v>118</v>
      </c>
      <c r="B133" s="7"/>
      <c r="C133" s="7"/>
      <c r="D133" s="9" t="n">
        <f aca="false">D127</f>
        <v>400.4</v>
      </c>
      <c r="E133" s="9" t="n">
        <f aca="false">E127</f>
        <v>400.4</v>
      </c>
      <c r="F133" s="9" t="n">
        <f aca="false">F127</f>
        <v>400.4</v>
      </c>
      <c r="G133" s="9" t="n">
        <f aca="false">G127</f>
        <v>400.4</v>
      </c>
      <c r="H133" s="9" t="n">
        <f aca="false">H127</f>
        <v>400.4</v>
      </c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</row>
    <row r="134" customFormat="false" ht="15.75" hidden="false" customHeight="true" outlineLevel="0" collapsed="false">
      <c r="A134" s="7" t="s">
        <v>122</v>
      </c>
      <c r="B134" s="7"/>
      <c r="C134" s="7"/>
      <c r="D134" s="9" t="n">
        <f aca="false">D131</f>
        <v>44.044</v>
      </c>
      <c r="E134" s="9" t="n">
        <f aca="false">E131</f>
        <v>44.044</v>
      </c>
      <c r="F134" s="9" t="n">
        <f aca="false">F131</f>
        <v>44.044</v>
      </c>
      <c r="G134" s="9" t="n">
        <f aca="false">G131</f>
        <v>44.044</v>
      </c>
      <c r="H134" s="9" t="n">
        <f aca="false">H131</f>
        <v>44.044</v>
      </c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</row>
    <row r="135" customFormat="false" ht="15.75" hidden="false" customHeight="true" outlineLevel="0" collapsed="false">
      <c r="A135" s="7" t="s">
        <v>124</v>
      </c>
      <c r="B135" s="7"/>
      <c r="C135" s="7"/>
      <c r="D135" s="9" t="n">
        <f aca="false">D133-D134</f>
        <v>356.356</v>
      </c>
      <c r="E135" s="9" t="n">
        <f aca="false">E133-E134</f>
        <v>356.356</v>
      </c>
      <c r="F135" s="9" t="n">
        <f aca="false">F133-F134</f>
        <v>356.356</v>
      </c>
      <c r="G135" s="9" t="n">
        <f aca="false">G133-G134</f>
        <v>356.356</v>
      </c>
      <c r="H135" s="9" t="n">
        <f aca="false">H133-H134</f>
        <v>356.356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</row>
    <row r="136" customFormat="false" ht="15" hidden="false" customHeight="true" outlineLevel="0" collapsed="false">
      <c r="A136" s="11" t="s">
        <v>125</v>
      </c>
      <c r="B136" s="11"/>
      <c r="C136" s="11"/>
      <c r="D136" s="11"/>
      <c r="E136" s="11"/>
      <c r="F136" s="11"/>
      <c r="G136" s="11"/>
      <c r="H136" s="11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</row>
    <row r="137" customFormat="false" ht="30" hidden="false" customHeight="true" outlineLevel="0" collapsed="false">
      <c r="A137" s="5" t="s">
        <v>126</v>
      </c>
      <c r="B137" s="5"/>
      <c r="C137" s="5"/>
      <c r="D137" s="5" t="s">
        <v>3</v>
      </c>
      <c r="E137" s="5" t="s">
        <v>4</v>
      </c>
      <c r="F137" s="5" t="s">
        <v>5</v>
      </c>
      <c r="G137" s="5" t="s">
        <v>6</v>
      </c>
      <c r="H137" s="5" t="s">
        <v>7</v>
      </c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</row>
    <row r="138" customFormat="false" ht="15.75" hidden="false" customHeight="true" outlineLevel="0" collapsed="false">
      <c r="A138" s="7" t="s">
        <v>127</v>
      </c>
      <c r="B138" s="7"/>
      <c r="C138" s="7"/>
      <c r="D138" s="8" t="n">
        <v>0</v>
      </c>
      <c r="E138" s="9" t="n">
        <v>0</v>
      </c>
      <c r="F138" s="9" t="n">
        <v>0</v>
      </c>
      <c r="G138" s="9" t="n">
        <v>0</v>
      </c>
      <c r="H138" s="9" t="n">
        <v>0</v>
      </c>
      <c r="I138" s="2" t="s">
        <v>128</v>
      </c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</row>
    <row r="139" customFormat="false" ht="15.75" hidden="false" customHeight="true" outlineLevel="0" collapsed="false">
      <c r="A139" s="7" t="s">
        <v>129</v>
      </c>
      <c r="B139" s="7"/>
      <c r="C139" s="7"/>
      <c r="D139" s="8" t="n">
        <v>0</v>
      </c>
      <c r="E139" s="9" t="n">
        <v>0</v>
      </c>
      <c r="F139" s="9" t="n">
        <v>0</v>
      </c>
      <c r="G139" s="9" t="n">
        <v>0</v>
      </c>
      <c r="H139" s="9" t="n">
        <v>0</v>
      </c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</row>
    <row r="140" customFormat="false" ht="15.75" hidden="false" customHeight="true" outlineLevel="0" collapsed="false">
      <c r="A140" s="7" t="s">
        <v>130</v>
      </c>
      <c r="B140" s="7"/>
      <c r="C140" s="7"/>
      <c r="D140" s="8" t="n">
        <v>0</v>
      </c>
      <c r="E140" s="9" t="n">
        <v>0</v>
      </c>
      <c r="F140" s="9" t="n">
        <v>0</v>
      </c>
      <c r="G140" s="9" t="n">
        <v>0</v>
      </c>
      <c r="H140" s="9" t="n">
        <v>0</v>
      </c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</row>
    <row r="141" customFormat="false" ht="15.75" hidden="false" customHeight="true" outlineLevel="0" collapsed="false">
      <c r="A141" s="7" t="s">
        <v>131</v>
      </c>
      <c r="B141" s="7"/>
      <c r="C141" s="7"/>
      <c r="D141" s="9" t="n">
        <f aca="false">AVERAGE(D138:D140)</f>
        <v>0</v>
      </c>
      <c r="E141" s="9" t="n">
        <f aca="false">AVERAGE(E138:E140)</f>
        <v>0</v>
      </c>
      <c r="F141" s="9" t="n">
        <f aca="false">AVERAGE(F138:F140)</f>
        <v>0</v>
      </c>
      <c r="G141" s="9" t="n">
        <f aca="false">AVERAGE(G138:G140)</f>
        <v>0</v>
      </c>
      <c r="H141" s="9" t="n">
        <f aca="false">AVERAGE(H138:H140)</f>
        <v>0</v>
      </c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</row>
    <row r="142" customFormat="false" ht="15.75" hidden="false" customHeight="true" outlineLevel="0" collapsed="false">
      <c r="A142" s="15" t="s">
        <v>132</v>
      </c>
      <c r="B142" s="15"/>
      <c r="C142" s="15"/>
      <c r="D142" s="15" t="s">
        <v>3</v>
      </c>
      <c r="E142" s="5" t="s">
        <v>4</v>
      </c>
      <c r="F142" s="15" t="s">
        <v>5</v>
      </c>
      <c r="G142" s="15" t="s">
        <v>6</v>
      </c>
      <c r="H142" s="15" t="s">
        <v>7</v>
      </c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</row>
    <row r="143" customFormat="false" ht="15.75" hidden="false" customHeight="true" outlineLevel="0" collapsed="false">
      <c r="A143" s="7" t="s">
        <v>133</v>
      </c>
      <c r="B143" s="7"/>
      <c r="C143" s="7"/>
      <c r="D143" s="9" t="n">
        <f aca="false">D4</f>
        <v>1380</v>
      </c>
      <c r="E143" s="9" t="n">
        <f aca="false">E4</f>
        <v>1380</v>
      </c>
      <c r="F143" s="9" t="n">
        <f aca="false">F4</f>
        <v>1793.98</v>
      </c>
      <c r="G143" s="9" t="n">
        <f aca="false">G4</f>
        <v>1380</v>
      </c>
      <c r="H143" s="9" t="n">
        <f aca="false">H4</f>
        <v>1769.2</v>
      </c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</row>
    <row r="144" customFormat="false" ht="15.75" hidden="false" customHeight="true" outlineLevel="0" collapsed="false">
      <c r="A144" s="7" t="s">
        <v>134</v>
      </c>
      <c r="B144" s="7"/>
      <c r="C144" s="7"/>
      <c r="D144" s="18" t="n">
        <v>0.09</v>
      </c>
      <c r="E144" s="19" t="n">
        <f aca="false">$D$144</f>
        <v>0.09</v>
      </c>
      <c r="F144" s="19" t="n">
        <f aca="false">$D$144</f>
        <v>0.09</v>
      </c>
      <c r="G144" s="19" t="n">
        <f aca="false">$D$144</f>
        <v>0.09</v>
      </c>
      <c r="H144" s="19" t="n">
        <f aca="false">$D$144</f>
        <v>0.09</v>
      </c>
      <c r="I144" s="2" t="s">
        <v>116</v>
      </c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</row>
    <row r="145" customFormat="false" ht="15.75" hidden="false" customHeight="true" outlineLevel="0" collapsed="false">
      <c r="A145" s="7" t="s">
        <v>135</v>
      </c>
      <c r="B145" s="7"/>
      <c r="C145" s="7"/>
      <c r="D145" s="9" t="n">
        <f aca="false">D143*D144</f>
        <v>124.2</v>
      </c>
      <c r="E145" s="9" t="n">
        <f aca="false">E143*E144</f>
        <v>124.2</v>
      </c>
      <c r="F145" s="9" t="n">
        <f aca="false">F143*F144</f>
        <v>161.4582</v>
      </c>
      <c r="G145" s="9" t="n">
        <f aca="false">G143*G144</f>
        <v>124.2</v>
      </c>
      <c r="H145" s="9" t="n">
        <f aca="false">H143*H144</f>
        <v>159.228</v>
      </c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</row>
    <row r="146" customFormat="false" ht="15.75" hidden="false" customHeight="true" outlineLevel="0" collapsed="false">
      <c r="A146" s="15" t="s">
        <v>136</v>
      </c>
      <c r="B146" s="15"/>
      <c r="C146" s="15"/>
      <c r="D146" s="15" t="s">
        <v>3</v>
      </c>
      <c r="E146" s="5" t="s">
        <v>4</v>
      </c>
      <c r="F146" s="15" t="s">
        <v>5</v>
      </c>
      <c r="G146" s="15" t="s">
        <v>6</v>
      </c>
      <c r="H146" s="15" t="s">
        <v>7</v>
      </c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</row>
    <row r="147" customFormat="false" ht="15.75" hidden="false" customHeight="true" outlineLevel="0" collapsed="false">
      <c r="A147" s="7" t="s">
        <v>137</v>
      </c>
      <c r="B147" s="7"/>
      <c r="C147" s="7"/>
      <c r="D147" s="9" t="n">
        <f aca="false">D141</f>
        <v>0</v>
      </c>
      <c r="E147" s="9" t="n">
        <f aca="false">E141</f>
        <v>0</v>
      </c>
      <c r="F147" s="9" t="n">
        <f aca="false">F141</f>
        <v>0</v>
      </c>
      <c r="G147" s="9" t="n">
        <f aca="false">G141</f>
        <v>0</v>
      </c>
      <c r="H147" s="9" t="n">
        <f aca="false">H141</f>
        <v>0</v>
      </c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</row>
    <row r="148" customFormat="false" ht="15.75" hidden="false" customHeight="true" outlineLevel="0" collapsed="false">
      <c r="A148" s="7" t="s">
        <v>138</v>
      </c>
      <c r="B148" s="7"/>
      <c r="C148" s="7"/>
      <c r="D148" s="8"/>
      <c r="E148" s="9"/>
      <c r="F148" s="9"/>
      <c r="G148" s="9"/>
      <c r="H148" s="9"/>
      <c r="I148" s="2" t="s">
        <v>139</v>
      </c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</row>
    <row r="149" customFormat="false" ht="15.75" hidden="false" customHeight="true" outlineLevel="0" collapsed="false">
      <c r="A149" s="7" t="s">
        <v>140</v>
      </c>
      <c r="B149" s="7"/>
      <c r="C149" s="7"/>
      <c r="D149" s="9" t="n">
        <f aca="false">D147-D148</f>
        <v>0</v>
      </c>
      <c r="E149" s="9" t="n">
        <f aca="false">E147-E148</f>
        <v>0</v>
      </c>
      <c r="F149" s="9" t="n">
        <f aca="false">F147-F148</f>
        <v>0</v>
      </c>
      <c r="G149" s="9" t="n">
        <f aca="false">G147-G148</f>
        <v>0</v>
      </c>
      <c r="H149" s="9" t="n">
        <f aca="false">H147-H148</f>
        <v>0</v>
      </c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</row>
    <row r="150" customFormat="false" ht="15.75" hidden="false" customHeight="true" outlineLevel="0" collapsed="false">
      <c r="A150" s="11" t="s">
        <v>141</v>
      </c>
      <c r="B150" s="11"/>
      <c r="C150" s="11"/>
      <c r="D150" s="11"/>
      <c r="E150" s="11"/>
      <c r="F150" s="11"/>
      <c r="G150" s="11"/>
      <c r="H150" s="11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</row>
    <row r="151" customFormat="false" ht="15.75" hidden="false" customHeight="true" outlineLevel="0" collapsed="false">
      <c r="A151" s="15" t="s">
        <v>142</v>
      </c>
      <c r="B151" s="15"/>
      <c r="C151" s="15"/>
      <c r="D151" s="15" t="s">
        <v>3</v>
      </c>
      <c r="E151" s="5" t="s">
        <v>4</v>
      </c>
      <c r="F151" s="15" t="s">
        <v>5</v>
      </c>
      <c r="G151" s="15" t="s">
        <v>6</v>
      </c>
      <c r="H151" s="15" t="s">
        <v>7</v>
      </c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</row>
    <row r="152" customFormat="false" ht="15.75" hidden="false" customHeight="true" outlineLevel="0" collapsed="false">
      <c r="A152" s="7" t="s">
        <v>143</v>
      </c>
      <c r="B152" s="7"/>
      <c r="C152" s="7"/>
      <c r="D152" s="8" t="n">
        <v>10000</v>
      </c>
      <c r="E152" s="9" t="n">
        <v>10000</v>
      </c>
      <c r="F152" s="9" t="n">
        <v>10000</v>
      </c>
      <c r="G152" s="9" t="n">
        <v>10000</v>
      </c>
      <c r="H152" s="9" t="n">
        <v>10000</v>
      </c>
      <c r="I152" s="2" t="s">
        <v>116</v>
      </c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</row>
    <row r="153" customFormat="false" ht="15.75" hidden="false" customHeight="true" outlineLevel="0" collapsed="false">
      <c r="A153" s="7" t="s">
        <v>144</v>
      </c>
      <c r="B153" s="7"/>
      <c r="C153" s="7"/>
      <c r="D153" s="8" t="n">
        <v>4000</v>
      </c>
      <c r="E153" s="9" t="n">
        <v>4000</v>
      </c>
      <c r="F153" s="9" t="n">
        <v>4000</v>
      </c>
      <c r="G153" s="9" t="n">
        <v>4000</v>
      </c>
      <c r="H153" s="9" t="n">
        <v>4000</v>
      </c>
      <c r="I153" s="2" t="s">
        <v>116</v>
      </c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</row>
    <row r="154" customFormat="false" ht="15.75" hidden="false" customHeight="true" outlineLevel="0" collapsed="false">
      <c r="A154" s="7" t="s">
        <v>145</v>
      </c>
      <c r="B154" s="7"/>
      <c r="C154" s="7"/>
      <c r="D154" s="8" t="n">
        <v>2520</v>
      </c>
      <c r="E154" s="9" t="n">
        <v>2520</v>
      </c>
      <c r="F154" s="9" t="n">
        <v>2520</v>
      </c>
      <c r="G154" s="9" t="n">
        <v>2520</v>
      </c>
      <c r="H154" s="9" t="n">
        <v>2520</v>
      </c>
      <c r="I154" s="2" t="s">
        <v>116</v>
      </c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</row>
    <row r="155" customFormat="false" ht="15.75" hidden="false" customHeight="true" outlineLevel="0" collapsed="false">
      <c r="A155" s="7" t="s">
        <v>146</v>
      </c>
      <c r="B155" s="7"/>
      <c r="C155" s="7"/>
      <c r="D155" s="8" t="n">
        <v>10000</v>
      </c>
      <c r="E155" s="9" t="n">
        <v>10000</v>
      </c>
      <c r="F155" s="9" t="n">
        <v>10000</v>
      </c>
      <c r="G155" s="9" t="n">
        <v>10000</v>
      </c>
      <c r="H155" s="9" t="n">
        <v>10000</v>
      </c>
      <c r="I155" s="2" t="s">
        <v>116</v>
      </c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</row>
    <row r="156" customFormat="false" ht="15.75" hidden="false" customHeight="true" outlineLevel="0" collapsed="false">
      <c r="A156" s="7" t="s">
        <v>147</v>
      </c>
      <c r="B156" s="7"/>
      <c r="C156" s="7"/>
      <c r="D156" s="9" t="n">
        <f aca="false">SUM(D152:D155)</f>
        <v>26520</v>
      </c>
      <c r="E156" s="9" t="n">
        <f aca="false">SUM(E152:E155)</f>
        <v>26520</v>
      </c>
      <c r="F156" s="9" t="n">
        <f aca="false">SUM(F152:F155)</f>
        <v>26520</v>
      </c>
      <c r="G156" s="9" t="n">
        <f aca="false">SUM(G152:G155)</f>
        <v>26520</v>
      </c>
      <c r="H156" s="9" t="n">
        <f aca="false">SUM(H152:H155)</f>
        <v>26520</v>
      </c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</row>
    <row r="157" customFormat="false" ht="15" hidden="false" customHeight="true" outlineLevel="0" collapsed="false">
      <c r="A157" s="7" t="s">
        <v>148</v>
      </c>
      <c r="B157" s="7"/>
      <c r="C157" s="7"/>
      <c r="D157" s="13" t="n">
        <v>0.002197</v>
      </c>
      <c r="E157" s="13" t="n">
        <v>0.002197</v>
      </c>
      <c r="F157" s="13" t="n">
        <v>0.002197</v>
      </c>
      <c r="G157" s="13" t="n">
        <v>0.002197</v>
      </c>
      <c r="H157" s="13" t="n">
        <v>0.002197</v>
      </c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</row>
    <row r="158" customFormat="false" ht="15.75" hidden="false" customHeight="true" outlineLevel="0" collapsed="false">
      <c r="A158" s="7" t="s">
        <v>142</v>
      </c>
      <c r="B158" s="7"/>
      <c r="C158" s="7"/>
      <c r="D158" s="9" t="n">
        <f aca="false">D156*D157</f>
        <v>58.26444</v>
      </c>
      <c r="E158" s="9" t="n">
        <f aca="false">E156*E157</f>
        <v>58.26444</v>
      </c>
      <c r="F158" s="9" t="n">
        <f aca="false">F156*F157</f>
        <v>58.26444</v>
      </c>
      <c r="G158" s="9" t="n">
        <f aca="false">G156*G157</f>
        <v>58.26444</v>
      </c>
      <c r="H158" s="9" t="n">
        <f aca="false">H156*H157</f>
        <v>58.26444</v>
      </c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</row>
    <row r="159" customFormat="false" ht="15.75" hidden="false" customHeight="true" outlineLevel="0" collapsed="false">
      <c r="A159" s="7" t="s">
        <v>149</v>
      </c>
      <c r="B159" s="7"/>
      <c r="C159" s="7"/>
      <c r="D159" s="8" t="n">
        <v>2.54</v>
      </c>
      <c r="E159" s="9" t="n">
        <v>2.54</v>
      </c>
      <c r="F159" s="9" t="n">
        <v>2.54</v>
      </c>
      <c r="G159" s="9" t="n">
        <v>2.54</v>
      </c>
      <c r="H159" s="9" t="n">
        <v>2.54</v>
      </c>
      <c r="I159" s="2" t="s">
        <v>116</v>
      </c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</row>
    <row r="160" customFormat="false" ht="15.75" hidden="false" customHeight="true" outlineLevel="0" collapsed="false">
      <c r="A160" s="7" t="s">
        <v>150</v>
      </c>
      <c r="B160" s="7"/>
      <c r="C160" s="7"/>
      <c r="D160" s="9" t="n">
        <f aca="false">D158-D159</f>
        <v>55.72444</v>
      </c>
      <c r="E160" s="9" t="n">
        <f aca="false">E158-E159</f>
        <v>55.72444</v>
      </c>
      <c r="F160" s="9" t="n">
        <f aca="false">F158-F159</f>
        <v>55.72444</v>
      </c>
      <c r="G160" s="9" t="n">
        <f aca="false">G158-G159</f>
        <v>55.72444</v>
      </c>
      <c r="H160" s="9" t="n">
        <f aca="false">H158-H159</f>
        <v>55.72444</v>
      </c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</row>
    <row r="161" customFormat="false" ht="15.75" hidden="false" customHeight="true" outlineLevel="0" collapsed="false">
      <c r="A161" s="11" t="s">
        <v>151</v>
      </c>
      <c r="B161" s="11"/>
      <c r="C161" s="11"/>
      <c r="D161" s="11"/>
      <c r="E161" s="11"/>
      <c r="F161" s="11"/>
      <c r="G161" s="11"/>
      <c r="H161" s="11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</row>
    <row r="162" customFormat="false" ht="15.75" hidden="false" customHeight="true" outlineLevel="0" collapsed="false">
      <c r="A162" s="15" t="s">
        <v>152</v>
      </c>
      <c r="B162" s="15"/>
      <c r="C162" s="15"/>
      <c r="D162" s="15" t="s">
        <v>3</v>
      </c>
      <c r="E162" s="5" t="s">
        <v>4</v>
      </c>
      <c r="F162" s="15" t="s">
        <v>5</v>
      </c>
      <c r="G162" s="15" t="s">
        <v>6</v>
      </c>
      <c r="H162" s="15" t="s">
        <v>7</v>
      </c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</row>
    <row r="163" customFormat="false" ht="15.75" hidden="false" customHeight="true" outlineLevel="0" collapsed="false">
      <c r="A163" s="7" t="s">
        <v>153</v>
      </c>
      <c r="B163" s="7"/>
      <c r="C163" s="7"/>
      <c r="D163" s="8" t="n">
        <v>16</v>
      </c>
      <c r="E163" s="8" t="n">
        <v>16</v>
      </c>
      <c r="F163" s="8" t="n">
        <v>16</v>
      </c>
      <c r="G163" s="8" t="n">
        <v>16</v>
      </c>
      <c r="H163" s="8" t="n">
        <v>16</v>
      </c>
      <c r="I163" s="2" t="s">
        <v>154</v>
      </c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</row>
    <row r="164" customFormat="false" ht="15.75" hidden="false" customHeight="true" outlineLevel="0" collapsed="false">
      <c r="A164" s="11" t="s">
        <v>155</v>
      </c>
      <c r="B164" s="11"/>
      <c r="C164" s="11"/>
      <c r="D164" s="11"/>
      <c r="E164" s="11"/>
      <c r="F164" s="11"/>
      <c r="G164" s="11"/>
      <c r="H164" s="11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</row>
    <row r="165" customFormat="false" ht="15.75" hidden="false" customHeight="true" outlineLevel="0" collapsed="false">
      <c r="A165" s="15" t="s">
        <v>156</v>
      </c>
      <c r="B165" s="15"/>
      <c r="C165" s="15"/>
      <c r="D165" s="15" t="s">
        <v>3</v>
      </c>
      <c r="E165" s="5" t="s">
        <v>4</v>
      </c>
      <c r="F165" s="15" t="s">
        <v>5</v>
      </c>
      <c r="G165" s="15" t="s">
        <v>6</v>
      </c>
      <c r="H165" s="15" t="s">
        <v>7</v>
      </c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</row>
    <row r="166" customFormat="false" ht="15.75" hidden="false" customHeight="true" outlineLevel="0" collapsed="false">
      <c r="A166" s="7" t="s">
        <v>157</v>
      </c>
      <c r="B166" s="7"/>
      <c r="C166" s="7"/>
      <c r="D166" s="8" t="n">
        <v>3.5</v>
      </c>
      <c r="E166" s="9" t="n">
        <f aca="false">$D$166</f>
        <v>3.5</v>
      </c>
      <c r="F166" s="9" t="n">
        <f aca="false">$D$166</f>
        <v>3.5</v>
      </c>
      <c r="G166" s="9" t="n">
        <f aca="false">$D$166</f>
        <v>3.5</v>
      </c>
      <c r="H166" s="9" t="n">
        <f aca="false">$D$166</f>
        <v>3.5</v>
      </c>
      <c r="I166" s="2" t="s">
        <v>158</v>
      </c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</row>
    <row r="167" customFormat="false" ht="15" hidden="false" customHeight="true" outlineLevel="0" collapsed="false">
      <c r="A167" s="4" t="s">
        <v>159</v>
      </c>
      <c r="B167" s="4"/>
      <c r="C167" s="4"/>
      <c r="D167" s="4"/>
      <c r="E167" s="4"/>
      <c r="F167" s="4"/>
      <c r="G167" s="4"/>
      <c r="H167" s="4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</row>
    <row r="168" customFormat="false" ht="15.75" hidden="false" customHeight="true" outlineLevel="0" collapsed="false">
      <c r="A168" s="15" t="s">
        <v>160</v>
      </c>
      <c r="B168" s="15"/>
      <c r="C168" s="15"/>
      <c r="D168" s="15" t="s">
        <v>3</v>
      </c>
      <c r="E168" s="5" t="s">
        <v>4</v>
      </c>
      <c r="F168" s="15" t="s">
        <v>5</v>
      </c>
      <c r="G168" s="15" t="s">
        <v>6</v>
      </c>
      <c r="H168" s="15" t="s">
        <v>7</v>
      </c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</row>
    <row r="169" customFormat="false" ht="15.75" hidden="false" customHeight="true" outlineLevel="0" collapsed="false">
      <c r="A169" s="7" t="s">
        <v>161</v>
      </c>
      <c r="B169" s="7"/>
      <c r="C169" s="7"/>
      <c r="D169" s="9" t="n">
        <f aca="false">D185</f>
        <v>110.667766502262</v>
      </c>
      <c r="E169" s="9" t="n">
        <f aca="false">E185</f>
        <v>127.979566497738</v>
      </c>
      <c r="F169" s="9" t="n">
        <f aca="false">F185</f>
        <v>136.883050002004</v>
      </c>
      <c r="G169" s="9" t="n">
        <f aca="false">G185</f>
        <v>110.667766502262</v>
      </c>
      <c r="H169" s="9" t="n">
        <f aca="false">H185</f>
        <v>135.313856499742</v>
      </c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</row>
    <row r="170" customFormat="false" ht="15.75" hidden="false" customHeight="true" outlineLevel="0" collapsed="false">
      <c r="A170" s="7" t="s">
        <v>162</v>
      </c>
      <c r="B170" s="7"/>
      <c r="C170" s="7"/>
      <c r="D170" s="9" t="n">
        <f aca="false">D200</f>
        <v>157.018603502765</v>
      </c>
      <c r="E170" s="9" t="n">
        <f aca="false">E200</f>
        <v>182.339870163901</v>
      </c>
      <c r="F170" s="9" t="n">
        <f aca="false">F200</f>
        <v>195.586590224672</v>
      </c>
      <c r="G170" s="9" t="n">
        <f aca="false">G200</f>
        <v>157.018603502765</v>
      </c>
      <c r="H170" s="9" t="n">
        <f aca="false">H200</f>
        <v>193.27798905524</v>
      </c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</row>
    <row r="171" customFormat="false" ht="15.75" hidden="false" customHeight="true" outlineLevel="0" collapsed="false">
      <c r="A171" s="7" t="s">
        <v>163</v>
      </c>
      <c r="B171" s="7"/>
      <c r="C171" s="7"/>
      <c r="D171" s="9" t="n">
        <f aca="false">D215</f>
        <v>-0</v>
      </c>
      <c r="E171" s="9" t="n">
        <f aca="false">E215</f>
        <v>-0</v>
      </c>
      <c r="F171" s="9" t="n">
        <f aca="false">F215</f>
        <v>-0</v>
      </c>
      <c r="G171" s="9" t="n">
        <f aca="false">G215</f>
        <v>-0</v>
      </c>
      <c r="H171" s="9" t="n">
        <f aca="false">H215</f>
        <v>-0</v>
      </c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</row>
    <row r="172" customFormat="false" ht="15.75" hidden="false" customHeight="true" outlineLevel="0" collapsed="false">
      <c r="A172" s="4" t="s">
        <v>164</v>
      </c>
      <c r="B172" s="4"/>
      <c r="C172" s="4"/>
      <c r="D172" s="10" t="n">
        <f aca="false">SUM(D169:D171)</f>
        <v>267.686370005028</v>
      </c>
      <c r="E172" s="10" t="n">
        <f aca="false">SUM(E169:E171)</f>
        <v>310.319436661639</v>
      </c>
      <c r="F172" s="10" t="n">
        <f aca="false">SUM(F169:F171)</f>
        <v>332.469640226676</v>
      </c>
      <c r="G172" s="10" t="n">
        <f aca="false">SUM(G169:G171)</f>
        <v>267.686370005028</v>
      </c>
      <c r="H172" s="10" t="n">
        <f aca="false">SUM(H169:H171)</f>
        <v>328.591845554982</v>
      </c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</row>
    <row r="173" customFormat="false" ht="15.75" hidden="false" customHeight="true" outlineLevel="0" collapsed="false">
      <c r="A173" s="11" t="s">
        <v>165</v>
      </c>
      <c r="B173" s="11"/>
      <c r="C173" s="11"/>
      <c r="D173" s="11"/>
      <c r="E173" s="11"/>
      <c r="F173" s="11"/>
      <c r="G173" s="11"/>
      <c r="H173" s="11"/>
      <c r="I173" s="2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</row>
    <row r="174" customFormat="false" ht="30" hidden="false" customHeight="true" outlineLevel="0" collapsed="false">
      <c r="A174" s="15" t="s">
        <v>166</v>
      </c>
      <c r="B174" s="15"/>
      <c r="C174" s="15"/>
      <c r="D174" s="15" t="s">
        <v>3</v>
      </c>
      <c r="E174" s="5" t="s">
        <v>4</v>
      </c>
      <c r="F174" s="15" t="s">
        <v>5</v>
      </c>
      <c r="G174" s="15" t="s">
        <v>6</v>
      </c>
      <c r="H174" s="15" t="s">
        <v>7</v>
      </c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</row>
    <row r="175" customFormat="false" ht="15.75" hidden="false" customHeight="true" outlineLevel="0" collapsed="false">
      <c r="A175" s="7" t="s">
        <v>167</v>
      </c>
      <c r="B175" s="7"/>
      <c r="C175" s="7"/>
      <c r="D175" s="12" t="n">
        <f aca="false">'Contratações Anteriores'!F4</f>
        <v>1</v>
      </c>
      <c r="E175" s="12" t="n">
        <f aca="false">'Contratações Anteriores'!F4</f>
        <v>1</v>
      </c>
      <c r="F175" s="12" t="n">
        <f aca="false">'Contratações Anteriores'!F4</f>
        <v>1</v>
      </c>
      <c r="G175" s="12" t="n">
        <f aca="false">'Contratações Anteriores'!F4</f>
        <v>1</v>
      </c>
      <c r="H175" s="12" t="n">
        <f aca="false">'Contratações Anteriores'!F4</f>
        <v>1</v>
      </c>
      <c r="I175" s="2" t="s">
        <v>168</v>
      </c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</row>
    <row r="176" customFormat="false" ht="15.75" hidden="false" customHeight="true" outlineLevel="0" collapsed="false">
      <c r="A176" s="25" t="s">
        <v>169</v>
      </c>
      <c r="B176" s="25"/>
      <c r="C176" s="25"/>
      <c r="D176" s="12" t="n">
        <f aca="false">D175*45%</f>
        <v>0.45</v>
      </c>
      <c r="E176" s="12" t="n">
        <f aca="false">E175*45%</f>
        <v>0.45</v>
      </c>
      <c r="F176" s="12" t="n">
        <f aca="false">F175*45%</f>
        <v>0.45</v>
      </c>
      <c r="G176" s="12" t="n">
        <f aca="false">G175*45%</f>
        <v>0.45</v>
      </c>
      <c r="H176" s="12" t="n">
        <f aca="false">H175*45%</f>
        <v>0.45</v>
      </c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</row>
    <row r="177" customFormat="false" ht="15.75" hidden="false" customHeight="true" outlineLevel="0" collapsed="false">
      <c r="A177" s="25" t="s">
        <v>170</v>
      </c>
      <c r="B177" s="25"/>
      <c r="C177" s="25"/>
      <c r="D177" s="12" t="n">
        <f aca="false">D175*55%</f>
        <v>0.55</v>
      </c>
      <c r="E177" s="12" t="n">
        <f aca="false">E175*55%</f>
        <v>0.55</v>
      </c>
      <c r="F177" s="12" t="n">
        <f aca="false">F175*55%</f>
        <v>0.55</v>
      </c>
      <c r="G177" s="12" t="n">
        <f aca="false">G175*55%</f>
        <v>0.55</v>
      </c>
      <c r="H177" s="12" t="n">
        <f aca="false">H175*55%</f>
        <v>0.55</v>
      </c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</row>
    <row r="178" customFormat="false" ht="15.75" hidden="false" customHeight="true" outlineLevel="0" collapsed="false">
      <c r="A178" s="7" t="s">
        <v>171</v>
      </c>
      <c r="B178" s="7"/>
      <c r="C178" s="7"/>
      <c r="D178" s="12" t="n">
        <f aca="false">'Contratações Anteriores'!F5</f>
        <v>0</v>
      </c>
      <c r="E178" s="12" t="n">
        <f aca="false">'Contratações Anteriores'!F5</f>
        <v>0</v>
      </c>
      <c r="F178" s="12" t="n">
        <f aca="false">'Contratações Anteriores'!F5</f>
        <v>0</v>
      </c>
      <c r="G178" s="12" t="n">
        <f aca="false">'Contratações Anteriores'!F5</f>
        <v>0</v>
      </c>
      <c r="H178" s="12" t="n">
        <f aca="false">'Contratações Anteriores'!F5</f>
        <v>0</v>
      </c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</row>
    <row r="179" customFormat="false" ht="15.75" hidden="false" customHeight="true" outlineLevel="0" collapsed="false">
      <c r="A179" s="7" t="s">
        <v>172</v>
      </c>
      <c r="B179" s="7"/>
      <c r="C179" s="7"/>
      <c r="D179" s="12" t="n">
        <f aca="false">'Contratações Anteriores'!F6</f>
        <v>0</v>
      </c>
      <c r="E179" s="12" t="n">
        <f aca="false">'Contratações Anteriores'!F6</f>
        <v>0</v>
      </c>
      <c r="F179" s="12" t="n">
        <f aca="false">'Contratações Anteriores'!F6</f>
        <v>0</v>
      </c>
      <c r="G179" s="12" t="n">
        <f aca="false">'Contratações Anteriores'!F6</f>
        <v>0</v>
      </c>
      <c r="H179" s="12" t="n">
        <f aca="false">'Contratações Anteriores'!F6</f>
        <v>0</v>
      </c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</row>
    <row r="180" customFormat="false" ht="15.75" hidden="false" customHeight="true" outlineLevel="0" collapsed="false">
      <c r="A180" s="15" t="s">
        <v>173</v>
      </c>
      <c r="B180" s="15"/>
      <c r="C180" s="15"/>
      <c r="D180" s="26" t="n">
        <f aca="false">D175+D178+D179</f>
        <v>1</v>
      </c>
      <c r="E180" s="26" t="n">
        <f aca="false">E175+E178+E179</f>
        <v>1</v>
      </c>
      <c r="F180" s="26" t="n">
        <f aca="false">F175+F178+F179</f>
        <v>1</v>
      </c>
      <c r="G180" s="26" t="n">
        <f aca="false">G175+G178+G179</f>
        <v>1</v>
      </c>
      <c r="H180" s="26" t="n">
        <f aca="false">H175+H178+H179</f>
        <v>1</v>
      </c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</row>
    <row r="181" customFormat="false" ht="15.75" hidden="false" customHeight="true" outlineLevel="0" collapsed="false">
      <c r="A181" s="20" t="s">
        <v>161</v>
      </c>
      <c r="B181" s="20"/>
      <c r="C181" s="20"/>
      <c r="D181" s="20"/>
      <c r="E181" s="20"/>
      <c r="F181" s="20"/>
      <c r="G181" s="20"/>
      <c r="H181" s="20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</row>
    <row r="182" customFormat="false" ht="15.75" hidden="false" customHeight="true" outlineLevel="0" collapsed="false">
      <c r="A182" s="15" t="s">
        <v>174</v>
      </c>
      <c r="B182" s="15"/>
      <c r="C182" s="15"/>
      <c r="D182" s="15" t="s">
        <v>3</v>
      </c>
      <c r="E182" s="5" t="s">
        <v>4</v>
      </c>
      <c r="F182" s="15" t="s">
        <v>5</v>
      </c>
      <c r="G182" s="15" t="s">
        <v>6</v>
      </c>
      <c r="H182" s="15" t="s">
        <v>7</v>
      </c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</row>
    <row r="183" customFormat="false" ht="15.75" hidden="false" customHeight="true" outlineLevel="0" collapsed="false">
      <c r="A183" s="7" t="s">
        <v>175</v>
      </c>
      <c r="B183" s="7"/>
      <c r="C183" s="7"/>
      <c r="D183" s="9" t="n">
        <f aca="false">D190+D195</f>
        <v>245.928370005028</v>
      </c>
      <c r="E183" s="9" t="n">
        <f aca="false">E190+E195</f>
        <v>284.399036661639</v>
      </c>
      <c r="F183" s="9" t="n">
        <f aca="false">F190+F195</f>
        <v>304.184555560009</v>
      </c>
      <c r="G183" s="9" t="n">
        <f aca="false">G190+G195</f>
        <v>245.928370005028</v>
      </c>
      <c r="H183" s="9" t="n">
        <f aca="false">H190+H195</f>
        <v>300.697458888315</v>
      </c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</row>
    <row r="184" customFormat="false" ht="15.75" hidden="false" customHeight="true" outlineLevel="0" collapsed="false">
      <c r="A184" s="7" t="s">
        <v>176</v>
      </c>
      <c r="B184" s="7"/>
      <c r="C184" s="7"/>
      <c r="D184" s="12" t="n">
        <f aca="false">D176</f>
        <v>0.45</v>
      </c>
      <c r="E184" s="12" t="n">
        <f aca="false">E176</f>
        <v>0.45</v>
      </c>
      <c r="F184" s="12" t="n">
        <f aca="false">F176</f>
        <v>0.45</v>
      </c>
      <c r="G184" s="12" t="n">
        <f aca="false">G176</f>
        <v>0.45</v>
      </c>
      <c r="H184" s="12" t="n">
        <f aca="false">H176</f>
        <v>0.45</v>
      </c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</row>
    <row r="185" customFormat="false" ht="15.75" hidden="false" customHeight="true" outlineLevel="0" collapsed="false">
      <c r="A185" s="20" t="s">
        <v>177</v>
      </c>
      <c r="B185" s="20"/>
      <c r="C185" s="20"/>
      <c r="D185" s="21" t="n">
        <f aca="false">D183*D184</f>
        <v>110.667766502262</v>
      </c>
      <c r="E185" s="21" t="n">
        <f aca="false">E183*E184</f>
        <v>127.979566497738</v>
      </c>
      <c r="F185" s="21" t="n">
        <f aca="false">F183*F184</f>
        <v>136.883050002004</v>
      </c>
      <c r="G185" s="21" t="n">
        <f aca="false">G183*G184</f>
        <v>110.667766502262</v>
      </c>
      <c r="H185" s="21" t="n">
        <f aca="false">H183*H184</f>
        <v>135.313856499742</v>
      </c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</row>
    <row r="186" customFormat="false" ht="15.75" hidden="false" customHeight="true" outlineLevel="0" collapsed="false">
      <c r="A186" s="11" t="s">
        <v>178</v>
      </c>
      <c r="B186" s="11"/>
      <c r="C186" s="11"/>
      <c r="D186" s="11"/>
      <c r="E186" s="11"/>
      <c r="F186" s="11"/>
      <c r="G186" s="11"/>
      <c r="H186" s="11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</row>
    <row r="187" customFormat="false" ht="15.75" hidden="false" customHeight="true" outlineLevel="0" collapsed="false">
      <c r="A187" s="15" t="s">
        <v>179</v>
      </c>
      <c r="B187" s="15"/>
      <c r="C187" s="15"/>
      <c r="D187" s="15" t="s">
        <v>3</v>
      </c>
      <c r="E187" s="5" t="s">
        <v>4</v>
      </c>
      <c r="F187" s="15" t="s">
        <v>5</v>
      </c>
      <c r="G187" s="15" t="s">
        <v>6</v>
      </c>
      <c r="H187" s="15" t="s">
        <v>7</v>
      </c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</row>
    <row r="188" customFormat="false" ht="15.75" hidden="false" customHeight="true" outlineLevel="0" collapsed="false">
      <c r="A188" s="7" t="s">
        <v>180</v>
      </c>
      <c r="B188" s="7"/>
      <c r="C188" s="7"/>
      <c r="D188" s="9" t="n">
        <f aca="false">D10+(D42-D85)</f>
        <v>2318.18044006033</v>
      </c>
      <c r="E188" s="9" t="n">
        <f aca="false">E10+(E42-E85)</f>
        <v>2658.74043993967</v>
      </c>
      <c r="F188" s="9" t="n">
        <f aca="false">F10+(F42-F85)</f>
        <v>2827.37584005344</v>
      </c>
      <c r="G188" s="9" t="n">
        <f aca="false">G10+(G42-G85)</f>
        <v>2318.18044006033</v>
      </c>
      <c r="H188" s="9" t="n">
        <f aca="false">H10+(H42-H85)</f>
        <v>2796.89643999311</v>
      </c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</row>
    <row r="189" customFormat="false" ht="15.75" hidden="false" customHeight="true" outlineLevel="0" collapsed="false">
      <c r="A189" s="7" t="s">
        <v>181</v>
      </c>
      <c r="B189" s="7"/>
      <c r="C189" s="7"/>
      <c r="D189" s="25" t="n">
        <v>12</v>
      </c>
      <c r="E189" s="25" t="n">
        <v>12</v>
      </c>
      <c r="F189" s="25" t="n">
        <v>12</v>
      </c>
      <c r="G189" s="25" t="n">
        <v>12</v>
      </c>
      <c r="H189" s="25" t="n">
        <v>12</v>
      </c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</row>
    <row r="190" customFormat="false" ht="15.75" hidden="false" customHeight="true" outlineLevel="0" collapsed="false">
      <c r="A190" s="7" t="s">
        <v>182</v>
      </c>
      <c r="B190" s="7"/>
      <c r="C190" s="7"/>
      <c r="D190" s="9" t="n">
        <f aca="false">D188/D189</f>
        <v>193.181703338361</v>
      </c>
      <c r="E190" s="9" t="n">
        <f aca="false">E188/E189</f>
        <v>221.561703328306</v>
      </c>
      <c r="F190" s="9" t="n">
        <f aca="false">F188/F189</f>
        <v>235.614653337787</v>
      </c>
      <c r="G190" s="9" t="n">
        <f aca="false">G188/G189</f>
        <v>193.181703338361</v>
      </c>
      <c r="H190" s="9" t="n">
        <f aca="false">H188/H189</f>
        <v>233.074703332759</v>
      </c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</row>
    <row r="191" customFormat="false" ht="15.75" hidden="false" customHeight="true" outlineLevel="0" collapsed="false">
      <c r="A191" s="11" t="s">
        <v>183</v>
      </c>
      <c r="B191" s="11"/>
      <c r="C191" s="11"/>
      <c r="D191" s="11"/>
      <c r="E191" s="11"/>
      <c r="F191" s="11"/>
      <c r="G191" s="11"/>
      <c r="H191" s="11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</row>
    <row r="192" customFormat="false" ht="15.75" hidden="false" customHeight="true" outlineLevel="0" collapsed="false">
      <c r="A192" s="15" t="s">
        <v>184</v>
      </c>
      <c r="B192" s="15"/>
      <c r="C192" s="15"/>
      <c r="D192" s="15" t="s">
        <v>3</v>
      </c>
      <c r="E192" s="5" t="s">
        <v>4</v>
      </c>
      <c r="F192" s="15" t="s">
        <v>5</v>
      </c>
      <c r="G192" s="15" t="s">
        <v>6</v>
      </c>
      <c r="H192" s="15" t="s">
        <v>7</v>
      </c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</row>
    <row r="193" customFormat="false" ht="15.75" hidden="false" customHeight="true" outlineLevel="0" collapsed="false">
      <c r="A193" s="7" t="s">
        <v>185</v>
      </c>
      <c r="B193" s="7"/>
      <c r="C193" s="7"/>
      <c r="D193" s="9" t="n">
        <f aca="false">D90</f>
        <v>131.866666666667</v>
      </c>
      <c r="E193" s="9" t="n">
        <f aca="false">E90</f>
        <v>157.093333333333</v>
      </c>
      <c r="F193" s="9" t="n">
        <f aca="false">F90</f>
        <v>171.424755555556</v>
      </c>
      <c r="G193" s="9" t="n">
        <f aca="false">G90</f>
        <v>131.866666666667</v>
      </c>
      <c r="H193" s="9" t="n">
        <f aca="false">H90</f>
        <v>169.056888888889</v>
      </c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</row>
    <row r="194" customFormat="false" ht="15.75" hidden="false" customHeight="true" outlineLevel="0" collapsed="false">
      <c r="A194" s="7" t="s">
        <v>186</v>
      </c>
      <c r="B194" s="7"/>
      <c r="C194" s="7"/>
      <c r="D194" s="19" t="n">
        <v>0.4</v>
      </c>
      <c r="E194" s="19" t="n">
        <v>0.4</v>
      </c>
      <c r="F194" s="19" t="n">
        <v>0.4</v>
      </c>
      <c r="G194" s="19" t="n">
        <v>0.4</v>
      </c>
      <c r="H194" s="19" t="n">
        <v>0.4</v>
      </c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</row>
    <row r="195" customFormat="false" ht="15.75" hidden="false" customHeight="true" outlineLevel="0" collapsed="false">
      <c r="A195" s="7" t="s">
        <v>187</v>
      </c>
      <c r="B195" s="7"/>
      <c r="C195" s="7"/>
      <c r="D195" s="9" t="n">
        <f aca="false">D193*D194</f>
        <v>52.7466666666667</v>
      </c>
      <c r="E195" s="9" t="n">
        <f aca="false">E193*E194</f>
        <v>62.8373333333333</v>
      </c>
      <c r="F195" s="9" t="n">
        <f aca="false">F193*F194</f>
        <v>68.5699022222222</v>
      </c>
      <c r="G195" s="9" t="n">
        <f aca="false">G193*G194</f>
        <v>52.7466666666667</v>
      </c>
      <c r="H195" s="9" t="n">
        <f aca="false">H193*H194</f>
        <v>67.6227555555556</v>
      </c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</row>
    <row r="196" customFormat="false" ht="15.75" hidden="false" customHeight="true" outlineLevel="0" collapsed="false">
      <c r="A196" s="20" t="s">
        <v>162</v>
      </c>
      <c r="B196" s="20"/>
      <c r="C196" s="20"/>
      <c r="D196" s="20"/>
      <c r="E196" s="20"/>
      <c r="F196" s="20"/>
      <c r="G196" s="20"/>
      <c r="H196" s="20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</row>
    <row r="197" customFormat="false" ht="15.75" hidden="false" customHeight="true" outlineLevel="0" collapsed="false">
      <c r="A197" s="15" t="s">
        <v>188</v>
      </c>
      <c r="B197" s="15"/>
      <c r="C197" s="15"/>
      <c r="D197" s="15" t="s">
        <v>3</v>
      </c>
      <c r="E197" s="5" t="s">
        <v>4</v>
      </c>
      <c r="F197" s="15" t="s">
        <v>5</v>
      </c>
      <c r="G197" s="15" t="s">
        <v>6</v>
      </c>
      <c r="H197" s="15" t="s">
        <v>7</v>
      </c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</row>
    <row r="198" customFormat="false" ht="15.75" hidden="false" customHeight="true" outlineLevel="0" collapsed="false">
      <c r="A198" s="7" t="s">
        <v>189</v>
      </c>
      <c r="B198" s="7"/>
      <c r="C198" s="7"/>
      <c r="D198" s="9" t="n">
        <f aca="false">D205+D210</f>
        <v>285.488370005028</v>
      </c>
      <c r="E198" s="9" t="n">
        <f aca="false">E205+E210</f>
        <v>331.527036661639</v>
      </c>
      <c r="F198" s="9" t="n">
        <f aca="false">F205+F210</f>
        <v>355.611982226676</v>
      </c>
      <c r="G198" s="9" t="n">
        <f aca="false">G205+G210</f>
        <v>285.488370005028</v>
      </c>
      <c r="H198" s="9" t="n">
        <f aca="false">H205+H210</f>
        <v>351.414525554981</v>
      </c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</row>
    <row r="199" customFormat="false" ht="15.75" hidden="false" customHeight="true" outlineLevel="0" collapsed="false">
      <c r="A199" s="7" t="s">
        <v>190</v>
      </c>
      <c r="B199" s="7"/>
      <c r="C199" s="7"/>
      <c r="D199" s="12" t="n">
        <f aca="false">D177</f>
        <v>0.55</v>
      </c>
      <c r="E199" s="12" t="n">
        <f aca="false">E177</f>
        <v>0.55</v>
      </c>
      <c r="F199" s="12" t="n">
        <f aca="false">F177</f>
        <v>0.55</v>
      </c>
      <c r="G199" s="12" t="n">
        <f aca="false">G177</f>
        <v>0.55</v>
      </c>
      <c r="H199" s="12" t="n">
        <f aca="false">H177</f>
        <v>0.55</v>
      </c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</row>
    <row r="200" customFormat="false" ht="15.75" hidden="false" customHeight="true" outlineLevel="0" collapsed="false">
      <c r="A200" s="20" t="s">
        <v>191</v>
      </c>
      <c r="B200" s="20"/>
      <c r="C200" s="20"/>
      <c r="D200" s="21" t="n">
        <f aca="false">D198*D199</f>
        <v>157.018603502765</v>
      </c>
      <c r="E200" s="20" t="n">
        <f aca="false">E198*E199</f>
        <v>182.339870163901</v>
      </c>
      <c r="F200" s="21" t="n">
        <f aca="false">F198*F199</f>
        <v>195.586590224672</v>
      </c>
      <c r="G200" s="21" t="n">
        <f aca="false">G198*G199</f>
        <v>157.018603502765</v>
      </c>
      <c r="H200" s="21" t="n">
        <f aca="false">H198*H199</f>
        <v>193.27798905524</v>
      </c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</row>
    <row r="201" customFormat="false" ht="15.75" hidden="false" customHeight="true" outlineLevel="0" collapsed="false">
      <c r="A201" s="11" t="s">
        <v>192</v>
      </c>
      <c r="B201" s="11"/>
      <c r="C201" s="11"/>
      <c r="D201" s="11"/>
      <c r="E201" s="11"/>
      <c r="F201" s="11"/>
      <c r="G201" s="11"/>
      <c r="H201" s="11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</row>
    <row r="202" customFormat="false" ht="15.75" hidden="false" customHeight="true" outlineLevel="0" collapsed="false">
      <c r="A202" s="15" t="s">
        <v>193</v>
      </c>
      <c r="B202" s="15"/>
      <c r="C202" s="15"/>
      <c r="D202" s="15" t="s">
        <v>3</v>
      </c>
      <c r="E202" s="5" t="s">
        <v>4</v>
      </c>
      <c r="F202" s="15" t="s">
        <v>5</v>
      </c>
      <c r="G202" s="15" t="s">
        <v>6</v>
      </c>
      <c r="H202" s="15" t="s">
        <v>7</v>
      </c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</row>
    <row r="203" customFormat="false" ht="15.75" hidden="false" customHeight="true" outlineLevel="0" collapsed="false">
      <c r="A203" s="7" t="s">
        <v>194</v>
      </c>
      <c r="B203" s="7"/>
      <c r="C203" s="7"/>
      <c r="D203" s="9" t="n">
        <f aca="false">D10+D42</f>
        <v>2792.90044006033</v>
      </c>
      <c r="E203" s="9" t="n">
        <f aca="false">E10+E42</f>
        <v>3224.27643993967</v>
      </c>
      <c r="F203" s="9" t="n">
        <f aca="false">F10+F42</f>
        <v>3444.50496005344</v>
      </c>
      <c r="G203" s="9" t="n">
        <f aca="false">G10+G42</f>
        <v>2792.90044006033</v>
      </c>
      <c r="H203" s="9" t="n">
        <f aca="false">H10+H42</f>
        <v>3405.50123999311</v>
      </c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</row>
    <row r="204" customFormat="false" ht="15.75" hidden="false" customHeight="true" outlineLevel="0" collapsed="false">
      <c r="A204" s="7" t="s">
        <v>181</v>
      </c>
      <c r="B204" s="7"/>
      <c r="C204" s="7"/>
      <c r="D204" s="25" t="n">
        <v>12</v>
      </c>
      <c r="E204" s="25" t="n">
        <v>12</v>
      </c>
      <c r="F204" s="25" t="n">
        <v>12</v>
      </c>
      <c r="G204" s="25" t="n">
        <v>12</v>
      </c>
      <c r="H204" s="25" t="n">
        <v>12</v>
      </c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</row>
    <row r="205" customFormat="false" ht="15.75" hidden="false" customHeight="true" outlineLevel="0" collapsed="false">
      <c r="A205" s="7" t="s">
        <v>195</v>
      </c>
      <c r="B205" s="7"/>
      <c r="C205" s="7"/>
      <c r="D205" s="9" t="n">
        <f aca="false">D203/D204</f>
        <v>232.741703338361</v>
      </c>
      <c r="E205" s="9" t="n">
        <f aca="false">E203/E204</f>
        <v>268.689703328306</v>
      </c>
      <c r="F205" s="9" t="n">
        <f aca="false">F203/F204</f>
        <v>287.042080004454</v>
      </c>
      <c r="G205" s="9" t="n">
        <f aca="false">G203/G204</f>
        <v>232.741703338361</v>
      </c>
      <c r="H205" s="9" t="n">
        <f aca="false">H203/H204</f>
        <v>283.791769999426</v>
      </c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</row>
    <row r="206" customFormat="false" ht="15.75" hidden="false" customHeight="true" outlineLevel="0" collapsed="false">
      <c r="A206" s="11" t="s">
        <v>196</v>
      </c>
      <c r="B206" s="11"/>
      <c r="C206" s="11"/>
      <c r="D206" s="11"/>
      <c r="E206" s="11"/>
      <c r="F206" s="11"/>
      <c r="G206" s="11"/>
      <c r="H206" s="11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</row>
    <row r="207" customFormat="false" ht="15.75" hidden="false" customHeight="true" outlineLevel="0" collapsed="false">
      <c r="A207" s="15" t="s">
        <v>197</v>
      </c>
      <c r="B207" s="15"/>
      <c r="C207" s="15"/>
      <c r="D207" s="15" t="s">
        <v>3</v>
      </c>
      <c r="E207" s="5" t="s">
        <v>4</v>
      </c>
      <c r="F207" s="15" t="s">
        <v>5</v>
      </c>
      <c r="G207" s="15" t="s">
        <v>6</v>
      </c>
      <c r="H207" s="15" t="s">
        <v>7</v>
      </c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</row>
    <row r="208" customFormat="false" ht="15.75" hidden="false" customHeight="true" outlineLevel="0" collapsed="false">
      <c r="A208" s="7" t="s">
        <v>185</v>
      </c>
      <c r="B208" s="7"/>
      <c r="C208" s="7"/>
      <c r="D208" s="9" t="n">
        <f aca="false">D90</f>
        <v>131.866666666667</v>
      </c>
      <c r="E208" s="9" t="n">
        <f aca="false">E90</f>
        <v>157.093333333333</v>
      </c>
      <c r="F208" s="9" t="n">
        <f aca="false">F90</f>
        <v>171.424755555556</v>
      </c>
      <c r="G208" s="9" t="n">
        <f aca="false">G90</f>
        <v>131.866666666667</v>
      </c>
      <c r="H208" s="9" t="n">
        <f aca="false">H90</f>
        <v>169.056888888889</v>
      </c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</row>
    <row r="209" customFormat="false" ht="15.75" hidden="false" customHeight="true" outlineLevel="0" collapsed="false">
      <c r="A209" s="7" t="s">
        <v>186</v>
      </c>
      <c r="B209" s="7"/>
      <c r="C209" s="7"/>
      <c r="D209" s="19" t="n">
        <v>0.4</v>
      </c>
      <c r="E209" s="19" t="n">
        <v>0.4</v>
      </c>
      <c r="F209" s="19" t="n">
        <v>0.4</v>
      </c>
      <c r="G209" s="19" t="n">
        <v>0.4</v>
      </c>
      <c r="H209" s="19" t="n">
        <v>0.4</v>
      </c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</row>
    <row r="210" customFormat="false" ht="15.75" hidden="false" customHeight="true" outlineLevel="0" collapsed="false">
      <c r="A210" s="7" t="s">
        <v>198</v>
      </c>
      <c r="B210" s="7"/>
      <c r="C210" s="7"/>
      <c r="D210" s="9" t="n">
        <f aca="false">D208*D209</f>
        <v>52.7466666666667</v>
      </c>
      <c r="E210" s="9" t="n">
        <f aca="false">E208*E209</f>
        <v>62.8373333333333</v>
      </c>
      <c r="F210" s="9" t="n">
        <f aca="false">F208*F209</f>
        <v>68.5699022222222</v>
      </c>
      <c r="G210" s="9" t="n">
        <f aca="false">G208*G209</f>
        <v>52.7466666666667</v>
      </c>
      <c r="H210" s="9" t="n">
        <f aca="false">H208*H209</f>
        <v>67.6227555555556</v>
      </c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</row>
    <row r="211" customFormat="false" ht="15.75" hidden="false" customHeight="true" outlineLevel="0" collapsed="false">
      <c r="A211" s="20" t="s">
        <v>163</v>
      </c>
      <c r="B211" s="20"/>
      <c r="C211" s="20"/>
      <c r="D211" s="20"/>
      <c r="E211" s="20"/>
      <c r="F211" s="20"/>
      <c r="G211" s="20"/>
      <c r="H211" s="20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</row>
    <row r="212" customFormat="false" ht="15.75" hidden="false" customHeight="true" outlineLevel="0" collapsed="false">
      <c r="A212" s="15" t="s">
        <v>199</v>
      </c>
      <c r="B212" s="15"/>
      <c r="C212" s="15"/>
      <c r="D212" s="15" t="s">
        <v>3</v>
      </c>
      <c r="E212" s="5" t="s">
        <v>4</v>
      </c>
      <c r="F212" s="15" t="s">
        <v>5</v>
      </c>
      <c r="G212" s="15" t="s">
        <v>6</v>
      </c>
      <c r="H212" s="15" t="s">
        <v>7</v>
      </c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</row>
    <row r="213" customFormat="false" ht="15.75" hidden="false" customHeight="true" outlineLevel="0" collapsed="false">
      <c r="A213" s="7" t="s">
        <v>200</v>
      </c>
      <c r="B213" s="7"/>
      <c r="C213" s="7"/>
      <c r="D213" s="9" t="n">
        <f aca="false">D221</f>
        <v>-268.333333333333</v>
      </c>
      <c r="E213" s="9" t="n">
        <f aca="false">E221</f>
        <v>-319.666666666667</v>
      </c>
      <c r="F213" s="9" t="n">
        <f aca="false">F221</f>
        <v>-348.829444444444</v>
      </c>
      <c r="G213" s="9" t="n">
        <f aca="false">G221</f>
        <v>-268.333333333333</v>
      </c>
      <c r="H213" s="9" t="n">
        <f aca="false">H221</f>
        <v>-344.011111111111</v>
      </c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</row>
    <row r="214" customFormat="false" ht="15.75" hidden="false" customHeight="true" outlineLevel="0" collapsed="false">
      <c r="A214" s="7" t="s">
        <v>201</v>
      </c>
      <c r="B214" s="7"/>
      <c r="C214" s="7"/>
      <c r="D214" s="12" t="n">
        <f aca="false">D178</f>
        <v>0</v>
      </c>
      <c r="E214" s="12" t="n">
        <f aca="false">E178</f>
        <v>0</v>
      </c>
      <c r="F214" s="12" t="n">
        <f aca="false">F178</f>
        <v>0</v>
      </c>
      <c r="G214" s="12" t="n">
        <f aca="false">G178</f>
        <v>0</v>
      </c>
      <c r="H214" s="12" t="n">
        <f aca="false">H178</f>
        <v>0</v>
      </c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</row>
    <row r="215" customFormat="false" ht="15.75" hidden="false" customHeight="true" outlineLevel="0" collapsed="false">
      <c r="A215" s="20" t="s">
        <v>202</v>
      </c>
      <c r="B215" s="20"/>
      <c r="C215" s="20"/>
      <c r="D215" s="21" t="n">
        <f aca="false">D213*D214</f>
        <v>-0</v>
      </c>
      <c r="E215" s="20" t="n">
        <f aca="false">E213*E214</f>
        <v>-0</v>
      </c>
      <c r="F215" s="21" t="n">
        <f aca="false">F213*F214</f>
        <v>-0</v>
      </c>
      <c r="G215" s="21" t="n">
        <f aca="false">G213*G214</f>
        <v>-0</v>
      </c>
      <c r="H215" s="21" t="n">
        <f aca="false">H213*H214</f>
        <v>-0</v>
      </c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</row>
    <row r="216" customFormat="false" ht="15.75" hidden="false" customHeight="true" outlineLevel="0" collapsed="false">
      <c r="A216" s="11" t="s">
        <v>203</v>
      </c>
      <c r="B216" s="11"/>
      <c r="C216" s="11"/>
      <c r="D216" s="11"/>
      <c r="E216" s="11"/>
      <c r="F216" s="11"/>
      <c r="G216" s="11"/>
      <c r="H216" s="11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</row>
    <row r="217" customFormat="false" ht="15.75" hidden="false" customHeight="true" outlineLevel="0" collapsed="false">
      <c r="A217" s="15" t="s">
        <v>204</v>
      </c>
      <c r="B217" s="15"/>
      <c r="C217" s="15"/>
      <c r="D217" s="15" t="s">
        <v>3</v>
      </c>
      <c r="E217" s="5" t="s">
        <v>4</v>
      </c>
      <c r="F217" s="15" t="s">
        <v>5</v>
      </c>
      <c r="G217" s="15" t="s">
        <v>6</v>
      </c>
      <c r="H217" s="15" t="s">
        <v>7</v>
      </c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</row>
    <row r="218" customFormat="false" ht="15.75" hidden="false" customHeight="true" outlineLevel="0" collapsed="false">
      <c r="A218" s="7" t="s">
        <v>205</v>
      </c>
      <c r="B218" s="7"/>
      <c r="C218" s="7"/>
      <c r="D218" s="9" t="n">
        <f aca="false">-D52</f>
        <v>-115</v>
      </c>
      <c r="E218" s="9" t="n">
        <f aca="false">-E52</f>
        <v>-137</v>
      </c>
      <c r="F218" s="9" t="n">
        <f aca="false">-F52</f>
        <v>-149.498333333333</v>
      </c>
      <c r="G218" s="9" t="n">
        <f aca="false">-G52</f>
        <v>-115</v>
      </c>
      <c r="H218" s="9" t="n">
        <f aca="false">-H52</f>
        <v>-147.433333333333</v>
      </c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</row>
    <row r="219" customFormat="false" ht="15.75" hidden="false" customHeight="true" outlineLevel="0" collapsed="false">
      <c r="A219" s="7" t="s">
        <v>206</v>
      </c>
      <c r="B219" s="7"/>
      <c r="C219" s="7"/>
      <c r="D219" s="9" t="n">
        <f aca="false">-D57</f>
        <v>-115</v>
      </c>
      <c r="E219" s="9" t="n">
        <f aca="false">-E57</f>
        <v>-137</v>
      </c>
      <c r="F219" s="9" t="n">
        <f aca="false">-F57</f>
        <v>-149.498333333333</v>
      </c>
      <c r="G219" s="9" t="n">
        <f aca="false">-G57</f>
        <v>-115</v>
      </c>
      <c r="H219" s="9" t="n">
        <f aca="false">-H57</f>
        <v>-147.433333333333</v>
      </c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</row>
    <row r="220" customFormat="false" ht="15.75" hidden="false" customHeight="true" outlineLevel="0" collapsed="false">
      <c r="A220" s="7" t="s">
        <v>207</v>
      </c>
      <c r="B220" s="7"/>
      <c r="C220" s="7"/>
      <c r="D220" s="9" t="n">
        <f aca="false">-D63</f>
        <v>-38.3333333333333</v>
      </c>
      <c r="E220" s="9" t="n">
        <f aca="false">-E63</f>
        <v>-45.6666666666667</v>
      </c>
      <c r="F220" s="9" t="n">
        <f aca="false">-F63</f>
        <v>-49.8327777777778</v>
      </c>
      <c r="G220" s="9" t="n">
        <f aca="false">-G63</f>
        <v>-38.3333333333333</v>
      </c>
      <c r="H220" s="9" t="n">
        <f aca="false">-H63</f>
        <v>-49.1444444444444</v>
      </c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</row>
    <row r="221" customFormat="false" ht="15.75" hidden="false" customHeight="true" outlineLevel="0" collapsed="false">
      <c r="A221" s="7" t="s">
        <v>208</v>
      </c>
      <c r="B221" s="7"/>
      <c r="C221" s="7"/>
      <c r="D221" s="9" t="n">
        <f aca="false">SUM(D218:D220)</f>
        <v>-268.333333333333</v>
      </c>
      <c r="E221" s="9" t="n">
        <f aca="false">SUM(E218:E220)</f>
        <v>-319.666666666667</v>
      </c>
      <c r="F221" s="9" t="n">
        <f aca="false">SUM(F218:F220)</f>
        <v>-348.829444444444</v>
      </c>
      <c r="G221" s="9" t="n">
        <f aca="false">SUM(G218:G220)</f>
        <v>-268.333333333333</v>
      </c>
      <c r="H221" s="9" t="n">
        <f aca="false">SUM(H218:H220)</f>
        <v>-344.011111111111</v>
      </c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</row>
    <row r="222" customFormat="false" ht="15.75" hidden="false" customHeight="true" outlineLevel="0" collapsed="false">
      <c r="A222" s="4" t="s">
        <v>209</v>
      </c>
      <c r="B222" s="4"/>
      <c r="C222" s="4"/>
      <c r="D222" s="4"/>
      <c r="E222" s="4"/>
      <c r="F222" s="4"/>
      <c r="G222" s="4"/>
      <c r="H222" s="4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</row>
    <row r="223" customFormat="false" ht="15.75" hidden="false" customHeight="true" outlineLevel="0" collapsed="false">
      <c r="A223" s="15" t="s">
        <v>210</v>
      </c>
      <c r="B223" s="15"/>
      <c r="C223" s="15"/>
      <c r="D223" s="15" t="s">
        <v>3</v>
      </c>
      <c r="E223" s="5" t="s">
        <v>4</v>
      </c>
      <c r="F223" s="15" t="s">
        <v>5</v>
      </c>
      <c r="G223" s="15" t="s">
        <v>6</v>
      </c>
      <c r="H223" s="15" t="s">
        <v>7</v>
      </c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</row>
    <row r="224" customFormat="false" ht="15.75" hidden="false" customHeight="true" outlineLevel="0" collapsed="false">
      <c r="A224" s="7" t="s">
        <v>211</v>
      </c>
      <c r="B224" s="7"/>
      <c r="C224" s="7"/>
      <c r="D224" s="9" t="n">
        <f aca="false">D233</f>
        <v>432.194846119364</v>
      </c>
      <c r="E224" s="9" t="n">
        <f aca="false">E233</f>
        <v>499.131119548024</v>
      </c>
      <c r="F224" s="9" t="n">
        <f aca="false">F233</f>
        <v>217.305387961322</v>
      </c>
      <c r="G224" s="9" t="n">
        <f aca="false">G233</f>
        <v>176.612629279541</v>
      </c>
      <c r="H224" s="9" t="n">
        <f aca="false">H233</f>
        <v>216.472253265901</v>
      </c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</row>
    <row r="225" customFormat="false" ht="15.75" hidden="false" customHeight="true" outlineLevel="0" collapsed="false">
      <c r="A225" s="7" t="s">
        <v>212</v>
      </c>
      <c r="B225" s="7"/>
      <c r="C225" s="7"/>
      <c r="D225" s="9" t="n">
        <f aca="false">D298</f>
        <v>0</v>
      </c>
      <c r="E225" s="9" t="n">
        <f aca="false">E298</f>
        <v>0</v>
      </c>
      <c r="F225" s="9" t="n">
        <f aca="false">F298</f>
        <v>0</v>
      </c>
      <c r="G225" s="9" t="n">
        <f aca="false">G298</f>
        <v>0</v>
      </c>
      <c r="H225" s="9" t="n">
        <f aca="false">H298</f>
        <v>0</v>
      </c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</row>
    <row r="226" customFormat="false" ht="15.75" hidden="false" customHeight="true" outlineLevel="0" collapsed="false">
      <c r="A226" s="4" t="s">
        <v>213</v>
      </c>
      <c r="B226" s="4"/>
      <c r="C226" s="4"/>
      <c r="D226" s="10" t="n">
        <f aca="false">SUM(D224:D225)</f>
        <v>432.194846119364</v>
      </c>
      <c r="E226" s="10" t="n">
        <f aca="false">SUM(E224:E225)</f>
        <v>499.131119548024</v>
      </c>
      <c r="F226" s="10" t="n">
        <f aca="false">SUM(F224:F225)</f>
        <v>217.305387961322</v>
      </c>
      <c r="G226" s="10" t="n">
        <f aca="false">SUM(G224:G225)</f>
        <v>176.612629279541</v>
      </c>
      <c r="H226" s="10" t="n">
        <f aca="false">SUM(H224:H225)</f>
        <v>216.472253265901</v>
      </c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</row>
    <row r="227" customFormat="false" ht="15.75" hidden="false" customHeight="true" outlineLevel="0" collapsed="false">
      <c r="A227" s="20" t="s">
        <v>214</v>
      </c>
      <c r="B227" s="20"/>
      <c r="C227" s="20"/>
      <c r="D227" s="20"/>
      <c r="E227" s="20"/>
      <c r="F227" s="20"/>
      <c r="G227" s="20"/>
      <c r="H227" s="20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</row>
    <row r="228" customFormat="false" ht="15.75" hidden="false" customHeight="true" outlineLevel="0" collapsed="false">
      <c r="A228" s="15" t="s">
        <v>215</v>
      </c>
      <c r="B228" s="15"/>
      <c r="C228" s="15"/>
      <c r="D228" s="15" t="s">
        <v>3</v>
      </c>
      <c r="E228" s="5" t="s">
        <v>4</v>
      </c>
      <c r="F228" s="15" t="s">
        <v>5</v>
      </c>
      <c r="G228" s="15" t="s">
        <v>6</v>
      </c>
      <c r="H228" s="15" t="s">
        <v>7</v>
      </c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</row>
    <row r="229" customFormat="false" ht="15.75" hidden="false" customHeight="true" outlineLevel="0" collapsed="false">
      <c r="A229" s="7" t="s">
        <v>216</v>
      </c>
      <c r="B229" s="7"/>
      <c r="C229" s="7"/>
      <c r="D229" s="9" t="n">
        <f aca="false">D238</f>
        <v>102.019560335512</v>
      </c>
      <c r="E229" s="9" t="n">
        <f aca="false">E238</f>
        <v>117.819862553377</v>
      </c>
      <c r="F229" s="9" t="n">
        <f aca="false">F238</f>
        <v>125.899153342671</v>
      </c>
      <c r="G229" s="9" t="n">
        <f aca="false">G238</f>
        <v>102.019560335512</v>
      </c>
      <c r="H229" s="9" t="n">
        <f aca="false">H238</f>
        <v>124.46976951827</v>
      </c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</row>
    <row r="230" customFormat="false" ht="15.75" hidden="false" customHeight="true" outlineLevel="0" collapsed="false">
      <c r="A230" s="7" t="s">
        <v>217</v>
      </c>
      <c r="B230" s="7"/>
      <c r="C230" s="7"/>
      <c r="D230" s="27" t="n">
        <f aca="false">D292</f>
        <v>50.8367036318922</v>
      </c>
      <c r="E230" s="27" t="n">
        <f aca="false">E292</f>
        <v>50.8367036318922</v>
      </c>
      <c r="F230" s="27" t="n">
        <f aca="false">F292</f>
        <v>20.7123287671233</v>
      </c>
      <c r="G230" s="27" t="n">
        <f aca="false">G292</f>
        <v>20.7739726027496</v>
      </c>
      <c r="H230" s="27" t="n">
        <f aca="false">H292</f>
        <v>20.8698630136816</v>
      </c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</row>
    <row r="231" customFormat="false" ht="15.75" hidden="false" customHeight="true" outlineLevel="0" collapsed="false">
      <c r="A231" s="7" t="s">
        <v>218</v>
      </c>
      <c r="B231" s="7"/>
      <c r="C231" s="7"/>
      <c r="D231" s="9" t="n">
        <f aca="false">D229*D230</f>
        <v>5186.33815343237</v>
      </c>
      <c r="E231" s="9" t="n">
        <f aca="false">E229*E230</f>
        <v>5989.57343457629</v>
      </c>
      <c r="F231" s="9" t="n">
        <f aca="false">F229*F230</f>
        <v>2607.66465553586</v>
      </c>
      <c r="G231" s="9" t="n">
        <f aca="false">G229*G230</f>
        <v>2119.35155135449</v>
      </c>
      <c r="H231" s="9" t="n">
        <f aca="false">H229*H230</f>
        <v>2597.66703919082</v>
      </c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</row>
    <row r="232" customFormat="false" ht="15.75" hidden="false" customHeight="true" outlineLevel="0" collapsed="false">
      <c r="A232" s="7" t="s">
        <v>219</v>
      </c>
      <c r="B232" s="7"/>
      <c r="C232" s="7"/>
      <c r="D232" s="9" t="n">
        <f aca="false">D231/12</f>
        <v>432.194846119364</v>
      </c>
      <c r="E232" s="9" t="n">
        <f aca="false">E231/12</f>
        <v>499.131119548024</v>
      </c>
      <c r="F232" s="9" t="n">
        <f aca="false">F231/12</f>
        <v>217.305387961322</v>
      </c>
      <c r="G232" s="9" t="n">
        <f aca="false">G231/12</f>
        <v>176.612629279541</v>
      </c>
      <c r="H232" s="9" t="n">
        <f aca="false">H231/12</f>
        <v>216.472253265901</v>
      </c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</row>
    <row r="233" customFormat="false" ht="15.75" hidden="false" customHeight="true" outlineLevel="0" collapsed="false">
      <c r="A233" s="20" t="s">
        <v>220</v>
      </c>
      <c r="B233" s="20"/>
      <c r="C233" s="20"/>
      <c r="D233" s="21" t="n">
        <f aca="false">D232</f>
        <v>432.194846119364</v>
      </c>
      <c r="E233" s="21" t="n">
        <f aca="false">E232</f>
        <v>499.131119548024</v>
      </c>
      <c r="F233" s="21" t="n">
        <f aca="false">F232</f>
        <v>217.305387961322</v>
      </c>
      <c r="G233" s="21" t="n">
        <f aca="false">G232</f>
        <v>176.612629279541</v>
      </c>
      <c r="H233" s="21" t="n">
        <f aca="false">H232</f>
        <v>216.472253265901</v>
      </c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</row>
    <row r="234" customFormat="false" ht="15.75" hidden="false" customHeight="true" outlineLevel="0" collapsed="false">
      <c r="A234" s="11" t="s">
        <v>221</v>
      </c>
      <c r="B234" s="11"/>
      <c r="C234" s="11"/>
      <c r="D234" s="11"/>
      <c r="E234" s="11"/>
      <c r="F234" s="11"/>
      <c r="G234" s="11"/>
      <c r="H234" s="11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</row>
    <row r="235" customFormat="false" ht="15.75" hidden="false" customHeight="true" outlineLevel="0" collapsed="false">
      <c r="A235" s="15" t="s">
        <v>222</v>
      </c>
      <c r="B235" s="15"/>
      <c r="C235" s="15"/>
      <c r="D235" s="15" t="s">
        <v>3</v>
      </c>
      <c r="E235" s="5" t="s">
        <v>4</v>
      </c>
      <c r="F235" s="15" t="s">
        <v>5</v>
      </c>
      <c r="G235" s="15" t="s">
        <v>6</v>
      </c>
      <c r="H235" s="15" t="s">
        <v>7</v>
      </c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</row>
    <row r="236" customFormat="false" ht="15.75" hidden="false" customHeight="true" outlineLevel="0" collapsed="false">
      <c r="A236" s="7" t="s">
        <v>223</v>
      </c>
      <c r="B236" s="7"/>
      <c r="C236" s="7"/>
      <c r="D236" s="9" t="n">
        <f aca="false">D10+D42+D172</f>
        <v>3060.58681006536</v>
      </c>
      <c r="E236" s="9" t="n">
        <f aca="false">E10+E42+E172</f>
        <v>3534.59587660131</v>
      </c>
      <c r="F236" s="9" t="n">
        <f aca="false">F10+F42+F172</f>
        <v>3776.97460028012</v>
      </c>
      <c r="G236" s="9" t="n">
        <f aca="false">G10+G42+G172</f>
        <v>3060.58681006536</v>
      </c>
      <c r="H236" s="9" t="n">
        <f aca="false">H10+H42+H172</f>
        <v>3734.09308554809</v>
      </c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</row>
    <row r="237" customFormat="false" ht="15.75" hidden="false" customHeight="true" outlineLevel="0" collapsed="false">
      <c r="A237" s="7" t="s">
        <v>224</v>
      </c>
      <c r="B237" s="7"/>
      <c r="C237" s="7"/>
      <c r="D237" s="28" t="n">
        <v>30</v>
      </c>
      <c r="E237" s="28" t="n">
        <v>30</v>
      </c>
      <c r="F237" s="28" t="n">
        <v>30</v>
      </c>
      <c r="G237" s="28" t="n">
        <v>30</v>
      </c>
      <c r="H237" s="28" t="n">
        <v>30</v>
      </c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</row>
    <row r="238" customFormat="false" ht="15.75" hidden="false" customHeight="true" outlineLevel="0" collapsed="false">
      <c r="A238" s="7" t="s">
        <v>216</v>
      </c>
      <c r="B238" s="7"/>
      <c r="C238" s="7"/>
      <c r="D238" s="9" t="n">
        <f aca="false">D236/D237</f>
        <v>102.019560335512</v>
      </c>
      <c r="E238" s="25" t="n">
        <f aca="false">E236/E237</f>
        <v>117.819862553377</v>
      </c>
      <c r="F238" s="9" t="n">
        <f aca="false">F236/F237</f>
        <v>125.899153342671</v>
      </c>
      <c r="G238" s="9" t="n">
        <f aca="false">G236/G237</f>
        <v>102.019560335512</v>
      </c>
      <c r="H238" s="9" t="n">
        <f aca="false">H236/H237</f>
        <v>124.46976951827</v>
      </c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</row>
    <row r="239" customFormat="false" ht="15.75" hidden="false" customHeight="true" outlineLevel="0" collapsed="false">
      <c r="A239" s="11" t="s">
        <v>225</v>
      </c>
      <c r="B239" s="11"/>
      <c r="C239" s="11"/>
      <c r="D239" s="11"/>
      <c r="E239" s="11"/>
      <c r="F239" s="11"/>
      <c r="G239" s="11"/>
      <c r="H239" s="11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</row>
    <row r="240" customFormat="false" ht="15.75" hidden="false" customHeight="true" outlineLevel="0" collapsed="false">
      <c r="A240" s="15" t="s">
        <v>226</v>
      </c>
      <c r="B240" s="15"/>
      <c r="C240" s="15"/>
      <c r="D240" s="15" t="s">
        <v>3</v>
      </c>
      <c r="E240" s="5" t="s">
        <v>4</v>
      </c>
      <c r="F240" s="15" t="s">
        <v>5</v>
      </c>
      <c r="G240" s="15" t="s">
        <v>6</v>
      </c>
      <c r="H240" s="15" t="s">
        <v>7</v>
      </c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</row>
    <row r="241" customFormat="false" ht="15.75" hidden="false" customHeight="true" outlineLevel="0" collapsed="false">
      <c r="A241" s="7" t="s">
        <v>59</v>
      </c>
      <c r="B241" s="7"/>
      <c r="C241" s="7"/>
      <c r="D241" s="27" t="n">
        <v>1</v>
      </c>
      <c r="E241" s="27" t="n">
        <v>1</v>
      </c>
      <c r="F241" s="27" t="n">
        <v>1</v>
      </c>
      <c r="G241" s="27" t="n">
        <v>1</v>
      </c>
      <c r="H241" s="27" t="n">
        <v>1</v>
      </c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</row>
    <row r="242" customFormat="false" ht="15.75" hidden="false" customHeight="true" outlineLevel="0" collapsed="false">
      <c r="A242" s="7" t="s">
        <v>227</v>
      </c>
      <c r="B242" s="7"/>
      <c r="C242" s="7"/>
      <c r="D242" s="27" t="n">
        <f aca="false">'Contratações Anteriores'!E12</f>
        <v>0</v>
      </c>
      <c r="E242" s="27" t="n">
        <f aca="false">'Contratações Anteriores'!E12</f>
        <v>0</v>
      </c>
      <c r="F242" s="27" t="n">
        <f aca="false">'Contratações Anteriores'!E13</f>
        <v>0</v>
      </c>
      <c r="G242" s="27" t="n">
        <f aca="false">'Contratações Anteriores'!E14</f>
        <v>0</v>
      </c>
      <c r="H242" s="27" t="n">
        <f aca="false">'Contratações Anteriores'!E15</f>
        <v>0</v>
      </c>
      <c r="I242" s="2" t="s">
        <v>228</v>
      </c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</row>
    <row r="243" customFormat="false" ht="15.75" hidden="false" customHeight="true" outlineLevel="0" collapsed="false">
      <c r="A243" s="7" t="s">
        <v>229</v>
      </c>
      <c r="B243" s="7"/>
      <c r="C243" s="7"/>
      <c r="D243" s="27" t="n">
        <f aca="false">'Contratações Anteriores'!E17</f>
        <v>0</v>
      </c>
      <c r="E243" s="27" t="n">
        <f aca="false">'Contratações Anteriores'!E17</f>
        <v>0</v>
      </c>
      <c r="F243" s="27" t="n">
        <f aca="false">'Contratações Anteriores'!E18</f>
        <v>0</v>
      </c>
      <c r="G243" s="27" t="n">
        <f aca="false">'Contratações Anteriores'!E19</f>
        <v>0</v>
      </c>
      <c r="H243" s="27" t="n">
        <f aca="false">'Contratações Anteriores'!E20</f>
        <v>0</v>
      </c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</row>
    <row r="244" customFormat="false" ht="15.75" hidden="false" customHeight="true" outlineLevel="0" collapsed="false">
      <c r="A244" s="7" t="s">
        <v>230</v>
      </c>
      <c r="B244" s="7"/>
      <c r="C244" s="7"/>
      <c r="D244" s="27" t="n">
        <f aca="false">'Contratações Anteriores'!E22</f>
        <v>0.1527777778</v>
      </c>
      <c r="E244" s="27" t="n">
        <f aca="false">'Contratações Anteriores'!E22</f>
        <v>0.1527777778</v>
      </c>
      <c r="F244" s="27" t="n">
        <f aca="false">'Contratações Anteriores'!E23</f>
        <v>0</v>
      </c>
      <c r="G244" s="27" t="n">
        <f aca="false">'Contratações Anteriores'!E24</f>
        <v>0.01785714286</v>
      </c>
      <c r="H244" s="27" t="n">
        <f aca="false">'Contratações Anteriores'!E25</f>
        <v>0.04563492063</v>
      </c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</row>
    <row r="245" customFormat="false" ht="15.75" hidden="false" customHeight="true" outlineLevel="0" collapsed="false">
      <c r="A245" s="7" t="s">
        <v>231</v>
      </c>
      <c r="B245" s="7"/>
      <c r="C245" s="7"/>
      <c r="D245" s="27" t="n">
        <f aca="false">'Contratações Anteriores'!E27</f>
        <v>0.003968253968</v>
      </c>
      <c r="E245" s="27" t="n">
        <f aca="false">'Contratações Anteriores'!E27</f>
        <v>0.003968253968</v>
      </c>
      <c r="F245" s="27" t="n">
        <f aca="false">'Contratações Anteriores'!E28</f>
        <v>0</v>
      </c>
      <c r="G245" s="27" t="n">
        <f aca="false">'Contratações Anteriores'!E29</f>
        <v>0</v>
      </c>
      <c r="H245" s="27" t="n">
        <f aca="false">'Contratações Anteriores'!E30</f>
        <v>0</v>
      </c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</row>
    <row r="246" customFormat="false" ht="15.75" hidden="false" customHeight="true" outlineLevel="0" collapsed="false">
      <c r="A246" s="7" t="s">
        <v>232</v>
      </c>
      <c r="B246" s="7"/>
      <c r="C246" s="7"/>
      <c r="D246" s="27" t="n">
        <f aca="false">'Contratações Anteriores'!E32</f>
        <v>0</v>
      </c>
      <c r="E246" s="27" t="n">
        <f aca="false">'Contratações Anteriores'!E32</f>
        <v>0</v>
      </c>
      <c r="F246" s="27" t="n">
        <f aca="false">'Contratações Anteriores'!E33</f>
        <v>0</v>
      </c>
      <c r="G246" s="27" t="n">
        <f aca="false">'Contratações Anteriores'!E34</f>
        <v>0</v>
      </c>
      <c r="H246" s="27" t="n">
        <f aca="false">'Contratações Anteriores'!E35</f>
        <v>0</v>
      </c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</row>
    <row r="247" customFormat="false" ht="15.75" hidden="false" customHeight="true" outlineLevel="0" collapsed="false">
      <c r="A247" s="7" t="s">
        <v>233</v>
      </c>
      <c r="B247" s="7"/>
      <c r="C247" s="7"/>
      <c r="D247" s="27" t="n">
        <f aca="false">'Contratações Anteriores'!E37</f>
        <v>0</v>
      </c>
      <c r="E247" s="27" t="n">
        <f aca="false">'Contratações Anteriores'!E37</f>
        <v>0</v>
      </c>
      <c r="F247" s="27" t="n">
        <f aca="false">'Contratações Anteriores'!E38</f>
        <v>0</v>
      </c>
      <c r="G247" s="27" t="n">
        <f aca="false">'Contratações Anteriores'!E39</f>
        <v>0</v>
      </c>
      <c r="H247" s="27" t="n">
        <f aca="false">'Contratações Anteriores'!E40</f>
        <v>0</v>
      </c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</row>
    <row r="248" customFormat="false" ht="15.75" hidden="false" customHeight="true" outlineLevel="0" collapsed="false">
      <c r="A248" s="7" t="s">
        <v>234</v>
      </c>
      <c r="B248" s="7"/>
      <c r="C248" s="7"/>
      <c r="D248" s="27" t="n">
        <f aca="false">'Contratações Anteriores'!E42</f>
        <v>0</v>
      </c>
      <c r="E248" s="27" t="n">
        <f aca="false">'Contratações Anteriores'!E42</f>
        <v>0</v>
      </c>
      <c r="F248" s="27" t="n">
        <f aca="false">'Contratações Anteriores'!E43</f>
        <v>0</v>
      </c>
      <c r="G248" s="27" t="n">
        <f aca="false">'Contratações Anteriores'!E44</f>
        <v>0</v>
      </c>
      <c r="H248" s="27" t="n">
        <f aca="false">'Contratações Anteriores'!E45</f>
        <v>0</v>
      </c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</row>
    <row r="249" customFormat="false" ht="15.75" hidden="false" customHeight="true" outlineLevel="0" collapsed="false">
      <c r="A249" s="7" t="s">
        <v>235</v>
      </c>
      <c r="B249" s="7"/>
      <c r="C249" s="7"/>
      <c r="D249" s="27" t="n">
        <f aca="false">'Contratações Anteriores'!E47</f>
        <v>0</v>
      </c>
      <c r="E249" s="27" t="n">
        <f aca="false">'Contratações Anteriores'!E47</f>
        <v>0</v>
      </c>
      <c r="F249" s="27" t="n">
        <f aca="false">'Contratações Anteriores'!E48</f>
        <v>0</v>
      </c>
      <c r="G249" s="27" t="n">
        <f aca="false">'Contratações Anteriores'!E49</f>
        <v>0</v>
      </c>
      <c r="H249" s="27" t="n">
        <f aca="false">'Contratações Anteriores'!E50</f>
        <v>0</v>
      </c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</row>
    <row r="250" customFormat="false" ht="15.75" hidden="false" customHeight="true" outlineLevel="0" collapsed="false">
      <c r="A250" s="7" t="s">
        <v>236</v>
      </c>
      <c r="B250" s="7"/>
      <c r="C250" s="7"/>
      <c r="D250" s="27" t="n">
        <f aca="false">'Contratações Anteriores'!E52</f>
        <v>0</v>
      </c>
      <c r="E250" s="27" t="n">
        <f aca="false">'Contratações Anteriores'!E52</f>
        <v>0</v>
      </c>
      <c r="F250" s="27" t="n">
        <f aca="false">'Contratações Anteriores'!E53</f>
        <v>0</v>
      </c>
      <c r="G250" s="27" t="n">
        <f aca="false">'Contratações Anteriores'!E54</f>
        <v>0</v>
      </c>
      <c r="H250" s="27" t="n">
        <f aca="false">'Contratações Anteriores'!E55</f>
        <v>0</v>
      </c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</row>
    <row r="251" customFormat="false" ht="15.75" hidden="false" customHeight="true" outlineLevel="0" collapsed="false">
      <c r="A251" s="7" t="s">
        <v>237</v>
      </c>
      <c r="B251" s="7"/>
      <c r="C251" s="7"/>
      <c r="D251" s="27" t="n">
        <f aca="false">'Contratações Anteriores'!E57</f>
        <v>0.2380952381</v>
      </c>
      <c r="E251" s="27" t="n">
        <f aca="false">'Contratações Anteriores'!E57</f>
        <v>0.2380952381</v>
      </c>
      <c r="F251" s="27" t="n">
        <f aca="false">'Contratações Anteriores'!E58</f>
        <v>0</v>
      </c>
      <c r="G251" s="27" t="n">
        <f aca="false">'Contratações Anteriores'!E59</f>
        <v>0</v>
      </c>
      <c r="H251" s="27" t="n">
        <f aca="false">'Contratações Anteriores'!E60</f>
        <v>0</v>
      </c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</row>
    <row r="252" customFormat="false" ht="15.75" hidden="false" customHeight="true" outlineLevel="0" collapsed="false">
      <c r="A252" s="7" t="s">
        <v>238</v>
      </c>
      <c r="B252" s="7"/>
      <c r="C252" s="7"/>
      <c r="D252" s="27" t="n">
        <f aca="false">'Contratações Anteriores'!E62</f>
        <v>0</v>
      </c>
      <c r="E252" s="27" t="n">
        <f aca="false">'Contratações Anteriores'!E62</f>
        <v>0</v>
      </c>
      <c r="F252" s="27" t="n">
        <f aca="false">'Contratações Anteriores'!E63</f>
        <v>0</v>
      </c>
      <c r="G252" s="27" t="n">
        <f aca="false">'Contratações Anteriores'!E64</f>
        <v>0</v>
      </c>
      <c r="H252" s="27" t="n">
        <f aca="false">'Contratações Anteriores'!E65</f>
        <v>0</v>
      </c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</row>
    <row r="253" customFormat="false" ht="15.75" hidden="false" customHeight="true" outlineLevel="0" collapsed="false">
      <c r="A253" s="15" t="s">
        <v>239</v>
      </c>
      <c r="B253" s="15"/>
      <c r="C253" s="15"/>
      <c r="D253" s="15" t="s">
        <v>3</v>
      </c>
      <c r="E253" s="5" t="s">
        <v>4</v>
      </c>
      <c r="F253" s="15" t="s">
        <v>5</v>
      </c>
      <c r="G253" s="15" t="s">
        <v>6</v>
      </c>
      <c r="H253" s="15" t="s">
        <v>7</v>
      </c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</row>
    <row r="254" customFormat="false" ht="15.75" hidden="false" customHeight="true" outlineLevel="0" collapsed="false">
      <c r="A254" s="7" t="s">
        <v>59</v>
      </c>
      <c r="B254" s="7"/>
      <c r="C254" s="7"/>
      <c r="D254" s="29" t="n">
        <v>30</v>
      </c>
      <c r="E254" s="29" t="n">
        <v>30</v>
      </c>
      <c r="F254" s="29" t="n">
        <v>30</v>
      </c>
      <c r="G254" s="29" t="n">
        <v>30</v>
      </c>
      <c r="H254" s="29" t="n">
        <v>30</v>
      </c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</row>
    <row r="255" customFormat="false" ht="15.75" hidden="false" customHeight="true" outlineLevel="0" collapsed="false">
      <c r="A255" s="7" t="s">
        <v>240</v>
      </c>
      <c r="B255" s="7"/>
      <c r="C255" s="7"/>
      <c r="D255" s="29" t="n">
        <v>1</v>
      </c>
      <c r="E255" s="29" t="n">
        <v>1</v>
      </c>
      <c r="F255" s="29" t="n">
        <v>1</v>
      </c>
      <c r="G255" s="29" t="n">
        <v>1</v>
      </c>
      <c r="H255" s="29" t="n">
        <v>1</v>
      </c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</row>
    <row r="256" customFormat="false" ht="15.75" hidden="false" customHeight="true" outlineLevel="0" collapsed="false">
      <c r="A256" s="7" t="s">
        <v>241</v>
      </c>
      <c r="B256" s="7"/>
      <c r="C256" s="7"/>
      <c r="D256" s="29" t="n">
        <v>15</v>
      </c>
      <c r="E256" s="29" t="n">
        <v>15</v>
      </c>
      <c r="F256" s="29" t="n">
        <v>15</v>
      </c>
      <c r="G256" s="29" t="n">
        <v>15</v>
      </c>
      <c r="H256" s="29" t="n">
        <v>15</v>
      </c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</row>
    <row r="257" customFormat="false" ht="15.75" hidden="false" customHeight="true" outlineLevel="0" collapsed="false">
      <c r="A257" s="7" t="s">
        <v>242</v>
      </c>
      <c r="B257" s="7"/>
      <c r="C257" s="7"/>
      <c r="D257" s="29" t="n">
        <v>5</v>
      </c>
      <c r="E257" s="29" t="n">
        <v>5</v>
      </c>
      <c r="F257" s="29" t="n">
        <v>5</v>
      </c>
      <c r="G257" s="29" t="n">
        <v>5</v>
      </c>
      <c r="H257" s="29" t="n">
        <v>5</v>
      </c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</row>
    <row r="258" customFormat="false" ht="15.75" hidden="false" customHeight="true" outlineLevel="0" collapsed="false">
      <c r="A258" s="7" t="s">
        <v>243</v>
      </c>
      <c r="B258" s="7"/>
      <c r="C258" s="7"/>
      <c r="D258" s="29" t="n">
        <v>2</v>
      </c>
      <c r="E258" s="29" t="n">
        <v>2</v>
      </c>
      <c r="F258" s="29" t="n">
        <v>2</v>
      </c>
      <c r="G258" s="29" t="n">
        <v>2</v>
      </c>
      <c r="H258" s="29" t="n">
        <v>2</v>
      </c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</row>
    <row r="259" customFormat="false" ht="15.75" hidden="false" customHeight="true" outlineLevel="0" collapsed="false">
      <c r="A259" s="7" t="s">
        <v>244</v>
      </c>
      <c r="B259" s="7"/>
      <c r="C259" s="7"/>
      <c r="D259" s="29" t="n">
        <v>2</v>
      </c>
      <c r="E259" s="29" t="n">
        <v>2</v>
      </c>
      <c r="F259" s="29" t="n">
        <v>2</v>
      </c>
      <c r="G259" s="29" t="n">
        <v>2</v>
      </c>
      <c r="H259" s="29" t="n">
        <v>2</v>
      </c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</row>
    <row r="260" customFormat="false" ht="15.75" hidden="false" customHeight="true" outlineLevel="0" collapsed="false">
      <c r="A260" s="7" t="s">
        <v>245</v>
      </c>
      <c r="B260" s="7"/>
      <c r="C260" s="7"/>
      <c r="D260" s="29" t="n">
        <v>3</v>
      </c>
      <c r="E260" s="29" t="n">
        <v>3</v>
      </c>
      <c r="F260" s="29" t="n">
        <v>3</v>
      </c>
      <c r="G260" s="29" t="n">
        <v>3</v>
      </c>
      <c r="H260" s="29" t="n">
        <v>3</v>
      </c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</row>
    <row r="261" customFormat="false" ht="15.75" hidden="false" customHeight="true" outlineLevel="0" collapsed="false">
      <c r="A261" s="7" t="s">
        <v>246</v>
      </c>
      <c r="B261" s="7"/>
      <c r="C261" s="7"/>
      <c r="D261" s="29" t="n">
        <v>1</v>
      </c>
      <c r="E261" s="29" t="n">
        <v>1</v>
      </c>
      <c r="F261" s="29" t="n">
        <v>1</v>
      </c>
      <c r="G261" s="29" t="n">
        <v>1</v>
      </c>
      <c r="H261" s="29" t="n">
        <v>1</v>
      </c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</row>
    <row r="262" customFormat="false" ht="15.75" hidden="false" customHeight="true" outlineLevel="0" collapsed="false">
      <c r="A262" s="7" t="s">
        <v>247</v>
      </c>
      <c r="B262" s="7"/>
      <c r="C262" s="7"/>
      <c r="D262" s="29" t="n">
        <v>1</v>
      </c>
      <c r="E262" s="29" t="n">
        <v>1</v>
      </c>
      <c r="F262" s="29" t="n">
        <v>1</v>
      </c>
      <c r="G262" s="29" t="n">
        <v>1</v>
      </c>
      <c r="H262" s="29" t="n">
        <v>1</v>
      </c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</row>
    <row r="263" customFormat="false" ht="15.75" hidden="false" customHeight="true" outlineLevel="0" collapsed="false">
      <c r="A263" s="7" t="s">
        <v>248</v>
      </c>
      <c r="B263" s="7"/>
      <c r="C263" s="7"/>
      <c r="D263" s="29" t="n">
        <v>20</v>
      </c>
      <c r="E263" s="29" t="n">
        <v>20</v>
      </c>
      <c r="F263" s="29" t="n">
        <v>20</v>
      </c>
      <c r="G263" s="29" t="n">
        <v>20</v>
      </c>
      <c r="H263" s="29" t="n">
        <v>20</v>
      </c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</row>
    <row r="264" customFormat="false" ht="15.75" hidden="false" customHeight="true" outlineLevel="0" collapsed="false">
      <c r="A264" s="7" t="s">
        <v>249</v>
      </c>
      <c r="B264" s="7"/>
      <c r="C264" s="7"/>
      <c r="D264" s="29" t="n">
        <v>180</v>
      </c>
      <c r="E264" s="29" t="n">
        <v>180</v>
      </c>
      <c r="F264" s="29" t="n">
        <v>180</v>
      </c>
      <c r="G264" s="29" t="n">
        <v>180</v>
      </c>
      <c r="H264" s="29" t="n">
        <v>180</v>
      </c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</row>
    <row r="265" customFormat="false" ht="15.75" hidden="false" customHeight="true" outlineLevel="0" collapsed="false">
      <c r="A265" s="7" t="s">
        <v>250</v>
      </c>
      <c r="B265" s="7"/>
      <c r="C265" s="7"/>
      <c r="D265" s="29" t="n">
        <v>6</v>
      </c>
      <c r="E265" s="29" t="n">
        <v>6</v>
      </c>
      <c r="F265" s="29" t="n">
        <v>6</v>
      </c>
      <c r="G265" s="29" t="n">
        <v>6</v>
      </c>
      <c r="H265" s="29" t="n">
        <v>6</v>
      </c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</row>
    <row r="266" customFormat="false" ht="15.75" hidden="false" customHeight="true" outlineLevel="0" collapsed="false">
      <c r="A266" s="15" t="s">
        <v>251</v>
      </c>
      <c r="B266" s="15"/>
      <c r="C266" s="15"/>
      <c r="D266" s="15" t="s">
        <v>3</v>
      </c>
      <c r="E266" s="5" t="s">
        <v>4</v>
      </c>
      <c r="F266" s="15" t="s">
        <v>5</v>
      </c>
      <c r="G266" s="15" t="s">
        <v>6</v>
      </c>
      <c r="H266" s="15" t="s">
        <v>7</v>
      </c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</row>
    <row r="267" customFormat="false" ht="15.75" hidden="false" customHeight="true" outlineLevel="0" collapsed="false">
      <c r="A267" s="7" t="s">
        <v>59</v>
      </c>
      <c r="B267" s="7"/>
      <c r="C267" s="7"/>
      <c r="D267" s="12" t="n">
        <f aca="false">252/365</f>
        <v>0.69041095890411</v>
      </c>
      <c r="E267" s="12" t="n">
        <f aca="false">252/365</f>
        <v>0.69041095890411</v>
      </c>
      <c r="F267" s="12" t="n">
        <f aca="false">252/365</f>
        <v>0.69041095890411</v>
      </c>
      <c r="G267" s="12" t="n">
        <f aca="false">252/365</f>
        <v>0.69041095890411</v>
      </c>
      <c r="H267" s="12" t="n">
        <f aca="false">252/365</f>
        <v>0.69041095890411</v>
      </c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</row>
    <row r="268" customFormat="false" ht="15.75" hidden="false" customHeight="true" outlineLevel="0" collapsed="false">
      <c r="A268" s="7" t="s">
        <v>240</v>
      </c>
      <c r="B268" s="7"/>
      <c r="C268" s="7"/>
      <c r="D268" s="12" t="n">
        <v>1</v>
      </c>
      <c r="E268" s="12" t="n">
        <v>1</v>
      </c>
      <c r="F268" s="12" t="n">
        <v>1</v>
      </c>
      <c r="G268" s="12" t="n">
        <v>1</v>
      </c>
      <c r="H268" s="12" t="n">
        <v>1</v>
      </c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</row>
    <row r="269" customFormat="false" ht="15.75" hidden="false" customHeight="true" outlineLevel="0" collapsed="false">
      <c r="A269" s="7" t="s">
        <v>241</v>
      </c>
      <c r="B269" s="7"/>
      <c r="C269" s="7"/>
      <c r="D269" s="12" t="n">
        <f aca="false">252/365</f>
        <v>0.69041095890411</v>
      </c>
      <c r="E269" s="12" t="n">
        <f aca="false">252/365</f>
        <v>0.69041095890411</v>
      </c>
      <c r="F269" s="12" t="n">
        <f aca="false">252/365</f>
        <v>0.69041095890411</v>
      </c>
      <c r="G269" s="12" t="n">
        <f aca="false">252/365</f>
        <v>0.69041095890411</v>
      </c>
      <c r="H269" s="12" t="n">
        <f aca="false">252/365</f>
        <v>0.69041095890411</v>
      </c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</row>
    <row r="270" customFormat="false" ht="15.75" hidden="false" customHeight="true" outlineLevel="0" collapsed="false">
      <c r="A270" s="7" t="s">
        <v>242</v>
      </c>
      <c r="B270" s="7"/>
      <c r="C270" s="7"/>
      <c r="D270" s="12" t="n">
        <f aca="false">252/365</f>
        <v>0.69041095890411</v>
      </c>
      <c r="E270" s="12" t="n">
        <f aca="false">252/365</f>
        <v>0.69041095890411</v>
      </c>
      <c r="F270" s="12" t="n">
        <f aca="false">252/365</f>
        <v>0.69041095890411</v>
      </c>
      <c r="G270" s="12" t="n">
        <f aca="false">252/365</f>
        <v>0.69041095890411</v>
      </c>
      <c r="H270" s="12" t="n">
        <f aca="false">252/365</f>
        <v>0.69041095890411</v>
      </c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</row>
    <row r="271" customFormat="false" ht="15.75" hidden="false" customHeight="true" outlineLevel="0" collapsed="false">
      <c r="A271" s="7" t="s">
        <v>243</v>
      </c>
      <c r="B271" s="7"/>
      <c r="C271" s="7"/>
      <c r="D271" s="12" t="n">
        <v>1</v>
      </c>
      <c r="E271" s="12" t="n">
        <v>1</v>
      </c>
      <c r="F271" s="12" t="n">
        <v>1</v>
      </c>
      <c r="G271" s="12" t="n">
        <v>1</v>
      </c>
      <c r="H271" s="12" t="n">
        <v>1</v>
      </c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</row>
    <row r="272" customFormat="false" ht="15.75" hidden="false" customHeight="true" outlineLevel="0" collapsed="false">
      <c r="A272" s="7" t="s">
        <v>244</v>
      </c>
      <c r="B272" s="7"/>
      <c r="C272" s="7"/>
      <c r="D272" s="12" t="n">
        <f aca="false">252/365</f>
        <v>0.69041095890411</v>
      </c>
      <c r="E272" s="12" t="n">
        <f aca="false">252/365</f>
        <v>0.69041095890411</v>
      </c>
      <c r="F272" s="12" t="n">
        <f aca="false">252/365</f>
        <v>0.69041095890411</v>
      </c>
      <c r="G272" s="12" t="n">
        <f aca="false">252/365</f>
        <v>0.69041095890411</v>
      </c>
      <c r="H272" s="12" t="n">
        <f aca="false">252/365</f>
        <v>0.69041095890411</v>
      </c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</row>
    <row r="273" customFormat="false" ht="15.75" hidden="false" customHeight="true" outlineLevel="0" collapsed="false">
      <c r="A273" s="7" t="s">
        <v>245</v>
      </c>
      <c r="B273" s="7"/>
      <c r="C273" s="7"/>
      <c r="D273" s="12" t="n">
        <v>1</v>
      </c>
      <c r="E273" s="12" t="n">
        <v>1</v>
      </c>
      <c r="F273" s="12" t="n">
        <v>1</v>
      </c>
      <c r="G273" s="12" t="n">
        <v>1</v>
      </c>
      <c r="H273" s="12" t="n">
        <v>1</v>
      </c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</row>
    <row r="274" customFormat="false" ht="15.75" hidden="false" customHeight="true" outlineLevel="0" collapsed="false">
      <c r="A274" s="7" t="s">
        <v>246</v>
      </c>
      <c r="B274" s="7"/>
      <c r="C274" s="7"/>
      <c r="D274" s="12" t="n">
        <v>1</v>
      </c>
      <c r="E274" s="12" t="n">
        <v>1</v>
      </c>
      <c r="F274" s="12" t="n">
        <v>1</v>
      </c>
      <c r="G274" s="12" t="n">
        <v>1</v>
      </c>
      <c r="H274" s="12" t="n">
        <v>1</v>
      </c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</row>
    <row r="275" customFormat="false" ht="15.75" hidden="false" customHeight="true" outlineLevel="0" collapsed="false">
      <c r="A275" s="7" t="s">
        <v>247</v>
      </c>
      <c r="B275" s="7"/>
      <c r="C275" s="7"/>
      <c r="D275" s="12" t="n">
        <v>1</v>
      </c>
      <c r="E275" s="12" t="n">
        <v>1</v>
      </c>
      <c r="F275" s="12" t="n">
        <v>1</v>
      </c>
      <c r="G275" s="12" t="n">
        <v>1</v>
      </c>
      <c r="H275" s="12" t="n">
        <v>1</v>
      </c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</row>
    <row r="276" customFormat="false" ht="15.75" hidden="false" customHeight="true" outlineLevel="0" collapsed="false">
      <c r="A276" s="7" t="s">
        <v>248</v>
      </c>
      <c r="B276" s="7"/>
      <c r="C276" s="7"/>
      <c r="D276" s="12" t="n">
        <f aca="false">252/365</f>
        <v>0.69041095890411</v>
      </c>
      <c r="E276" s="12" t="n">
        <f aca="false">252/365</f>
        <v>0.69041095890411</v>
      </c>
      <c r="F276" s="12" t="n">
        <f aca="false">252/365</f>
        <v>0.69041095890411</v>
      </c>
      <c r="G276" s="12" t="n">
        <f aca="false">252/365</f>
        <v>0.69041095890411</v>
      </c>
      <c r="H276" s="12" t="n">
        <f aca="false">252/365</f>
        <v>0.69041095890411</v>
      </c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</row>
    <row r="277" customFormat="false" ht="15.75" hidden="false" customHeight="true" outlineLevel="0" collapsed="false">
      <c r="A277" s="7" t="s">
        <v>249</v>
      </c>
      <c r="B277" s="7"/>
      <c r="C277" s="7"/>
      <c r="D277" s="12" t="n">
        <f aca="false">252/365</f>
        <v>0.69041095890411</v>
      </c>
      <c r="E277" s="12" t="n">
        <f aca="false">252/365</f>
        <v>0.69041095890411</v>
      </c>
      <c r="F277" s="12" t="n">
        <f aca="false">252/365</f>
        <v>0.69041095890411</v>
      </c>
      <c r="G277" s="12" t="n">
        <f aca="false">252/365</f>
        <v>0.69041095890411</v>
      </c>
      <c r="H277" s="12" t="n">
        <f aca="false">252/365</f>
        <v>0.69041095890411</v>
      </c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</row>
    <row r="278" customFormat="false" ht="15.75" hidden="false" customHeight="true" outlineLevel="0" collapsed="false">
      <c r="A278" s="7" t="s">
        <v>250</v>
      </c>
      <c r="B278" s="7"/>
      <c r="C278" s="7"/>
      <c r="D278" s="12" t="n">
        <v>1</v>
      </c>
      <c r="E278" s="12" t="n">
        <v>1</v>
      </c>
      <c r="F278" s="12" t="n">
        <v>1</v>
      </c>
      <c r="G278" s="12" t="n">
        <v>1</v>
      </c>
      <c r="H278" s="12" t="n">
        <v>1</v>
      </c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</row>
    <row r="279" customFormat="false" ht="15.75" hidden="false" customHeight="true" outlineLevel="0" collapsed="false">
      <c r="A279" s="15" t="s">
        <v>252</v>
      </c>
      <c r="B279" s="15"/>
      <c r="C279" s="15"/>
      <c r="D279" s="15" t="s">
        <v>3</v>
      </c>
      <c r="E279" s="5" t="s">
        <v>4</v>
      </c>
      <c r="F279" s="15" t="s">
        <v>5</v>
      </c>
      <c r="G279" s="15" t="s">
        <v>6</v>
      </c>
      <c r="H279" s="15" t="s">
        <v>7</v>
      </c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</row>
    <row r="280" customFormat="false" ht="15.75" hidden="false" customHeight="true" outlineLevel="0" collapsed="false">
      <c r="A280" s="7" t="s">
        <v>59</v>
      </c>
      <c r="B280" s="7"/>
      <c r="C280" s="7"/>
      <c r="D280" s="27" t="n">
        <f aca="false">(D241*D254)*D267</f>
        <v>20.7123287671233</v>
      </c>
      <c r="E280" s="27" t="n">
        <f aca="false">(E241*E254)*E267</f>
        <v>20.7123287671233</v>
      </c>
      <c r="F280" s="27" t="n">
        <f aca="false">(F241*F254)*F267</f>
        <v>20.7123287671233</v>
      </c>
      <c r="G280" s="27" t="n">
        <f aca="false">(G241*G254)*G267</f>
        <v>20.7123287671233</v>
      </c>
      <c r="H280" s="27" t="n">
        <f aca="false">(H241*H254)*H267</f>
        <v>20.7123287671233</v>
      </c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</row>
    <row r="281" customFormat="false" ht="15.75" hidden="false" customHeight="true" outlineLevel="0" collapsed="false">
      <c r="A281" s="7" t="s">
        <v>240</v>
      </c>
      <c r="B281" s="7"/>
      <c r="C281" s="7"/>
      <c r="D281" s="27" t="n">
        <f aca="false">(D242*D255)*D268</f>
        <v>0</v>
      </c>
      <c r="E281" s="27" t="n">
        <f aca="false">(E242*E255)*E268</f>
        <v>0</v>
      </c>
      <c r="F281" s="27" t="n">
        <f aca="false">(F242*F255)*F268</f>
        <v>0</v>
      </c>
      <c r="G281" s="27" t="n">
        <f aca="false">(G242*G255)*G268</f>
        <v>0</v>
      </c>
      <c r="H281" s="27" t="n">
        <f aca="false">(H242*H255)*H268</f>
        <v>0</v>
      </c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</row>
    <row r="282" customFormat="false" ht="15.75" hidden="false" customHeight="true" outlineLevel="0" collapsed="false">
      <c r="A282" s="7" t="s">
        <v>241</v>
      </c>
      <c r="B282" s="7"/>
      <c r="C282" s="7"/>
      <c r="D282" s="27" t="n">
        <f aca="false">(D243*D256)*D269</f>
        <v>0</v>
      </c>
      <c r="E282" s="27" t="n">
        <f aca="false">(E243*E256)*E269</f>
        <v>0</v>
      </c>
      <c r="F282" s="27" t="n">
        <f aca="false">(F243*F256)*F269</f>
        <v>0</v>
      </c>
      <c r="G282" s="27" t="n">
        <f aca="false">(G243*G256)*G269</f>
        <v>0</v>
      </c>
      <c r="H282" s="27" t="n">
        <f aca="false">(H243*H256)*H269</f>
        <v>0</v>
      </c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</row>
    <row r="283" customFormat="false" ht="15.75" hidden="false" customHeight="true" outlineLevel="0" collapsed="false">
      <c r="A283" s="7" t="s">
        <v>242</v>
      </c>
      <c r="B283" s="7"/>
      <c r="C283" s="7"/>
      <c r="D283" s="27" t="n">
        <f aca="false">(D244*D257)*D270</f>
        <v>0.527397260350685</v>
      </c>
      <c r="E283" s="27" t="n">
        <f aca="false">(E244*E257)*E270</f>
        <v>0.527397260350685</v>
      </c>
      <c r="F283" s="27" t="n">
        <f aca="false">(F244*F257)*F270</f>
        <v>0</v>
      </c>
      <c r="G283" s="27" t="n">
        <f aca="false">(G244*G257)*G270</f>
        <v>0.0616438356263014</v>
      </c>
      <c r="H283" s="27" t="n">
        <f aca="false">(H244*H257)*H270</f>
        <v>0.157534246558356</v>
      </c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</row>
    <row r="284" customFormat="false" ht="15.75" hidden="false" customHeight="true" outlineLevel="0" collapsed="false">
      <c r="A284" s="7" t="s">
        <v>243</v>
      </c>
      <c r="B284" s="7"/>
      <c r="C284" s="7"/>
      <c r="D284" s="27" t="n">
        <f aca="false">(D245*D258)*D271</f>
        <v>0.007936507936</v>
      </c>
      <c r="E284" s="27" t="n">
        <f aca="false">(E245*E258)*E271</f>
        <v>0.007936507936</v>
      </c>
      <c r="F284" s="27" t="n">
        <f aca="false">(F245*F258)*F271</f>
        <v>0</v>
      </c>
      <c r="G284" s="27" t="n">
        <f aca="false">(G245*G258)*G271</f>
        <v>0</v>
      </c>
      <c r="H284" s="27" t="n">
        <f aca="false">(H245*H258)*H271</f>
        <v>0</v>
      </c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</row>
    <row r="285" customFormat="false" ht="15.75" hidden="false" customHeight="true" outlineLevel="0" collapsed="false">
      <c r="A285" s="7" t="s">
        <v>244</v>
      </c>
      <c r="B285" s="7"/>
      <c r="C285" s="7"/>
      <c r="D285" s="27" t="n">
        <f aca="false">(D246*D259)*D272</f>
        <v>0</v>
      </c>
      <c r="E285" s="27" t="n">
        <f aca="false">(E246*E259)*E272</f>
        <v>0</v>
      </c>
      <c r="F285" s="27" t="n">
        <f aca="false">(F246*F259)*F272</f>
        <v>0</v>
      </c>
      <c r="G285" s="27" t="n">
        <f aca="false">(G246*G259)*G272</f>
        <v>0</v>
      </c>
      <c r="H285" s="27" t="n">
        <f aca="false">(H246*H259)*H272</f>
        <v>0</v>
      </c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</row>
    <row r="286" customFormat="false" ht="15.75" hidden="false" customHeight="true" outlineLevel="0" collapsed="false">
      <c r="A286" s="7" t="s">
        <v>245</v>
      </c>
      <c r="B286" s="7"/>
      <c r="C286" s="7"/>
      <c r="D286" s="27" t="n">
        <f aca="false">(D247*D260)*D273</f>
        <v>0</v>
      </c>
      <c r="E286" s="27" t="n">
        <f aca="false">(E247*E260)*E273</f>
        <v>0</v>
      </c>
      <c r="F286" s="27" t="n">
        <f aca="false">(F247*F260)*F273</f>
        <v>0</v>
      </c>
      <c r="G286" s="27" t="n">
        <f aca="false">(G247*G260)*G273</f>
        <v>0</v>
      </c>
      <c r="H286" s="27" t="n">
        <f aca="false">(H247*H260)*H273</f>
        <v>0</v>
      </c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</row>
    <row r="287" customFormat="false" ht="15.75" hidden="false" customHeight="true" outlineLevel="0" collapsed="false">
      <c r="A287" s="7" t="s">
        <v>246</v>
      </c>
      <c r="B287" s="7"/>
      <c r="C287" s="7"/>
      <c r="D287" s="27" t="n">
        <f aca="false">(D248*D261)*D274</f>
        <v>0</v>
      </c>
      <c r="E287" s="27" t="n">
        <f aca="false">(E248*E261)*E274</f>
        <v>0</v>
      </c>
      <c r="F287" s="27" t="n">
        <f aca="false">(F248*F261)*F274</f>
        <v>0</v>
      </c>
      <c r="G287" s="27" t="n">
        <f aca="false">(G248*G261)*G274</f>
        <v>0</v>
      </c>
      <c r="H287" s="27" t="n">
        <f aca="false">(H248*H261)*H274</f>
        <v>0</v>
      </c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</row>
    <row r="288" customFormat="false" ht="15.75" hidden="false" customHeight="true" outlineLevel="0" collapsed="false">
      <c r="A288" s="7" t="s">
        <v>247</v>
      </c>
      <c r="B288" s="7"/>
      <c r="C288" s="7"/>
      <c r="D288" s="27" t="n">
        <f aca="false">(D249*D262)*D275</f>
        <v>0</v>
      </c>
      <c r="E288" s="27" t="n">
        <f aca="false">(E249*E262)*E275</f>
        <v>0</v>
      </c>
      <c r="F288" s="27" t="n">
        <f aca="false">(F249*F262)*F275</f>
        <v>0</v>
      </c>
      <c r="G288" s="27" t="n">
        <f aca="false">(G249*G262)*G275</f>
        <v>0</v>
      </c>
      <c r="H288" s="27" t="n">
        <f aca="false">(H249*H262)*H275</f>
        <v>0</v>
      </c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</row>
    <row r="289" customFormat="false" ht="15.75" hidden="false" customHeight="true" outlineLevel="0" collapsed="false">
      <c r="A289" s="7" t="s">
        <v>248</v>
      </c>
      <c r="B289" s="7"/>
      <c r="C289" s="7"/>
      <c r="D289" s="27" t="n">
        <f aca="false">(D250*D263)*D276</f>
        <v>0</v>
      </c>
      <c r="E289" s="27" t="n">
        <f aca="false">(E250*E263)*E276</f>
        <v>0</v>
      </c>
      <c r="F289" s="27" t="n">
        <f aca="false">(F250*F263)*F276</f>
        <v>0</v>
      </c>
      <c r="G289" s="27" t="n">
        <f aca="false">(G250*G263)*G276</f>
        <v>0</v>
      </c>
      <c r="H289" s="27" t="n">
        <f aca="false">(H250*H263)*H276</f>
        <v>0</v>
      </c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</row>
    <row r="290" customFormat="false" ht="15.75" hidden="false" customHeight="true" outlineLevel="0" collapsed="false">
      <c r="A290" s="7" t="s">
        <v>249</v>
      </c>
      <c r="B290" s="7"/>
      <c r="C290" s="7"/>
      <c r="D290" s="27" t="n">
        <f aca="false">(D251*D264)*D277</f>
        <v>29.5890410964822</v>
      </c>
      <c r="E290" s="27" t="n">
        <f aca="false">(E251*E264)*E277</f>
        <v>29.5890410964822</v>
      </c>
      <c r="F290" s="27" t="n">
        <f aca="false">(F251*F264)*F277</f>
        <v>0</v>
      </c>
      <c r="G290" s="27" t="n">
        <f aca="false">(G251*G264)*G277</f>
        <v>0</v>
      </c>
      <c r="H290" s="27" t="n">
        <f aca="false">(H251*H264)*H277</f>
        <v>0</v>
      </c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</row>
    <row r="291" customFormat="false" ht="15.75" hidden="false" customHeight="true" outlineLevel="0" collapsed="false">
      <c r="A291" s="7" t="s">
        <v>250</v>
      </c>
      <c r="B291" s="7"/>
      <c r="C291" s="7"/>
      <c r="D291" s="27" t="n">
        <f aca="false">(D252*D265)*D278</f>
        <v>0</v>
      </c>
      <c r="E291" s="27" t="n">
        <f aca="false">(E252*E265)*E278</f>
        <v>0</v>
      </c>
      <c r="F291" s="27" t="n">
        <f aca="false">(F252*F265)*F278</f>
        <v>0</v>
      </c>
      <c r="G291" s="27" t="n">
        <f aca="false">(G252*G265)*G278</f>
        <v>0</v>
      </c>
      <c r="H291" s="27" t="n">
        <f aca="false">(H252*H265)*H278</f>
        <v>0</v>
      </c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</row>
    <row r="292" customFormat="false" ht="15.75" hidden="false" customHeight="true" outlineLevel="0" collapsed="false">
      <c r="A292" s="15" t="s">
        <v>217</v>
      </c>
      <c r="B292" s="15"/>
      <c r="C292" s="15"/>
      <c r="D292" s="30" t="n">
        <f aca="false">SUM(D280:D291)</f>
        <v>50.8367036318922</v>
      </c>
      <c r="E292" s="30" t="n">
        <f aca="false">SUM(E280:E291)</f>
        <v>50.8367036318922</v>
      </c>
      <c r="F292" s="30" t="n">
        <f aca="false">SUM(F280:F291)</f>
        <v>20.7123287671233</v>
      </c>
      <c r="G292" s="30" t="n">
        <f aca="false">SUM(G280:G291)</f>
        <v>20.7739726027496</v>
      </c>
      <c r="H292" s="30" t="n">
        <f aca="false">SUM(H280:H291)</f>
        <v>20.8698630136816</v>
      </c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</row>
    <row r="293" customFormat="false" ht="15.75" hidden="false" customHeight="true" outlineLevel="0" collapsed="false">
      <c r="A293" s="20" t="s">
        <v>253</v>
      </c>
      <c r="B293" s="20"/>
      <c r="C293" s="20"/>
      <c r="D293" s="20"/>
      <c r="E293" s="20"/>
      <c r="F293" s="20"/>
      <c r="G293" s="20"/>
      <c r="H293" s="20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</row>
    <row r="294" customFormat="false" ht="30" hidden="false" customHeight="true" outlineLevel="0" collapsed="false">
      <c r="A294" s="15" t="s">
        <v>254</v>
      </c>
      <c r="B294" s="15"/>
      <c r="C294" s="15"/>
      <c r="D294" s="15" t="s">
        <v>3</v>
      </c>
      <c r="E294" s="5" t="s">
        <v>4</v>
      </c>
      <c r="F294" s="15" t="s">
        <v>5</v>
      </c>
      <c r="G294" s="15" t="s">
        <v>6</v>
      </c>
      <c r="H294" s="15" t="s">
        <v>7</v>
      </c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</row>
    <row r="295" customFormat="false" ht="15.75" hidden="false" customHeight="true" outlineLevel="0" collapsed="false">
      <c r="A295" s="7" t="s">
        <v>255</v>
      </c>
      <c r="B295" s="7"/>
      <c r="C295" s="7"/>
      <c r="D295" s="9" t="n">
        <f aca="false">D303</f>
        <v>13.9117582275698</v>
      </c>
      <c r="E295" s="9" t="n">
        <f aca="false">E303</f>
        <v>16.0663448936423</v>
      </c>
      <c r="F295" s="9" t="n">
        <f aca="false">F303</f>
        <v>17.1680663649096</v>
      </c>
      <c r="G295" s="9" t="n">
        <f aca="false">G303</f>
        <v>13.9117582275698</v>
      </c>
      <c r="H295" s="9" t="n">
        <f aca="false">H303</f>
        <v>16.973150388855</v>
      </c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</row>
    <row r="296" customFormat="false" ht="15.75" hidden="false" customHeight="true" outlineLevel="0" collapsed="false">
      <c r="A296" s="7" t="s">
        <v>256</v>
      </c>
      <c r="B296" s="7"/>
      <c r="C296" s="7"/>
      <c r="D296" s="29" t="n">
        <v>0</v>
      </c>
      <c r="E296" s="29" t="n">
        <v>0</v>
      </c>
      <c r="F296" s="29" t="n">
        <v>0</v>
      </c>
      <c r="G296" s="29" t="n">
        <v>0</v>
      </c>
      <c r="H296" s="29" t="n">
        <v>0</v>
      </c>
      <c r="I296" s="2" t="s">
        <v>257</v>
      </c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</row>
    <row r="297" customFormat="false" ht="15.75" hidden="false" customHeight="true" outlineLevel="0" collapsed="false">
      <c r="A297" s="7" t="s">
        <v>258</v>
      </c>
      <c r="B297" s="7"/>
      <c r="C297" s="7"/>
      <c r="D297" s="9" t="n">
        <f aca="false">D295*D296</f>
        <v>0</v>
      </c>
      <c r="E297" s="9" t="n">
        <f aca="false">E295*E296</f>
        <v>0</v>
      </c>
      <c r="F297" s="9" t="n">
        <f aca="false">F295*F296</f>
        <v>0</v>
      </c>
      <c r="G297" s="9" t="n">
        <f aca="false">G295*G296</f>
        <v>0</v>
      </c>
      <c r="H297" s="9" t="n">
        <f aca="false">H295*H296</f>
        <v>0</v>
      </c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</row>
    <row r="298" customFormat="false" ht="15.75" hidden="false" customHeight="true" outlineLevel="0" collapsed="false">
      <c r="A298" s="20" t="s">
        <v>259</v>
      </c>
      <c r="B298" s="20"/>
      <c r="C298" s="20"/>
      <c r="D298" s="21" t="n">
        <f aca="false">D297</f>
        <v>0</v>
      </c>
      <c r="E298" s="21" t="n">
        <f aca="false">E297</f>
        <v>0</v>
      </c>
      <c r="F298" s="21" t="n">
        <f aca="false">F297</f>
        <v>0</v>
      </c>
      <c r="G298" s="21" t="n">
        <f aca="false">G297</f>
        <v>0</v>
      </c>
      <c r="H298" s="21" t="n">
        <f aca="false">H297</f>
        <v>0</v>
      </c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</row>
    <row r="299" customFormat="false" ht="15.75" hidden="false" customHeight="true" outlineLevel="0" collapsed="false">
      <c r="A299" s="11" t="s">
        <v>260</v>
      </c>
      <c r="B299" s="11"/>
      <c r="C299" s="11"/>
      <c r="D299" s="11"/>
      <c r="E299" s="11"/>
      <c r="F299" s="11"/>
      <c r="G299" s="11"/>
      <c r="H299" s="11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</row>
    <row r="300" customFormat="false" ht="15.75" hidden="false" customHeight="true" outlineLevel="0" collapsed="false">
      <c r="A300" s="15" t="s">
        <v>261</v>
      </c>
      <c r="B300" s="15"/>
      <c r="C300" s="15"/>
      <c r="D300" s="15" t="s">
        <v>3</v>
      </c>
      <c r="E300" s="5" t="s">
        <v>4</v>
      </c>
      <c r="F300" s="15" t="s">
        <v>5</v>
      </c>
      <c r="G300" s="15" t="s">
        <v>6</v>
      </c>
      <c r="H300" s="15" t="s">
        <v>7</v>
      </c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</row>
    <row r="301" customFormat="false" ht="15.75" hidden="false" customHeight="true" outlineLevel="0" collapsed="false">
      <c r="A301" s="7" t="s">
        <v>223</v>
      </c>
      <c r="B301" s="7"/>
      <c r="C301" s="7"/>
      <c r="D301" s="9" t="n">
        <f aca="false">D10+D42+D172</f>
        <v>3060.58681006536</v>
      </c>
      <c r="E301" s="9" t="n">
        <f aca="false">E10+E42+E172</f>
        <v>3534.59587660131</v>
      </c>
      <c r="F301" s="9" t="n">
        <f aca="false">F10+F42+F172</f>
        <v>3776.97460028012</v>
      </c>
      <c r="G301" s="9" t="n">
        <f aca="false">G10+G42+G172</f>
        <v>3060.58681006536</v>
      </c>
      <c r="H301" s="9" t="n">
        <f aca="false">H10+H42+H172</f>
        <v>3734.09308554809</v>
      </c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</row>
    <row r="302" customFormat="false" ht="15.75" hidden="false" customHeight="true" outlineLevel="0" collapsed="false">
      <c r="A302" s="7" t="s">
        <v>262</v>
      </c>
      <c r="B302" s="7"/>
      <c r="C302" s="7"/>
      <c r="D302" s="31" t="n">
        <v>220</v>
      </c>
      <c r="E302" s="29" t="n">
        <f aca="false">$D$302</f>
        <v>220</v>
      </c>
      <c r="F302" s="29" t="n">
        <f aca="false">$D$302</f>
        <v>220</v>
      </c>
      <c r="G302" s="29" t="n">
        <f aca="false">$D$302</f>
        <v>220</v>
      </c>
      <c r="H302" s="29" t="n">
        <f aca="false">$D$302</f>
        <v>220</v>
      </c>
      <c r="I302" s="2" t="s">
        <v>116</v>
      </c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</row>
    <row r="303" customFormat="false" ht="15.75" hidden="false" customHeight="true" outlineLevel="0" collapsed="false">
      <c r="A303" s="7" t="s">
        <v>255</v>
      </c>
      <c r="B303" s="7"/>
      <c r="C303" s="7"/>
      <c r="D303" s="9" t="n">
        <f aca="false">D301/D302</f>
        <v>13.9117582275698</v>
      </c>
      <c r="E303" s="32" t="n">
        <f aca="false">E301/E302</f>
        <v>16.0663448936423</v>
      </c>
      <c r="F303" s="9" t="n">
        <f aca="false">F301/F302</f>
        <v>17.1680663649096</v>
      </c>
      <c r="G303" s="9" t="n">
        <f aca="false">G301/G302</f>
        <v>13.9117582275698</v>
      </c>
      <c r="H303" s="9" t="n">
        <f aca="false">H301/H302</f>
        <v>16.973150388855</v>
      </c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</row>
    <row r="304" customFormat="false" ht="15.75" hidden="false" customHeight="true" outlineLevel="0" collapsed="false">
      <c r="A304" s="4" t="s">
        <v>263</v>
      </c>
      <c r="B304" s="4"/>
      <c r="C304" s="4"/>
      <c r="D304" s="4"/>
      <c r="E304" s="4"/>
      <c r="F304" s="4"/>
      <c r="G304" s="4"/>
      <c r="H304" s="4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</row>
    <row r="305" customFormat="false" ht="15.75" hidden="false" customHeight="true" outlineLevel="0" collapsed="false">
      <c r="A305" s="15" t="s">
        <v>264</v>
      </c>
      <c r="B305" s="15"/>
      <c r="C305" s="15"/>
      <c r="D305" s="15" t="s">
        <v>3</v>
      </c>
      <c r="E305" s="5" t="s">
        <v>4</v>
      </c>
      <c r="F305" s="15" t="s">
        <v>5</v>
      </c>
      <c r="G305" s="15" t="s">
        <v>6</v>
      </c>
      <c r="H305" s="15" t="s">
        <v>7</v>
      </c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</row>
    <row r="306" customFormat="false" ht="15.75" hidden="false" customHeight="true" outlineLevel="0" collapsed="false">
      <c r="A306" s="7" t="s">
        <v>265</v>
      </c>
      <c r="B306" s="7"/>
      <c r="C306" s="7"/>
      <c r="D306" s="9" t="n">
        <f aca="false">D313</f>
        <v>62.29333333</v>
      </c>
      <c r="E306" s="9" t="n">
        <f aca="false">E313</f>
        <v>62.29333333</v>
      </c>
      <c r="F306" s="9" t="n">
        <f aca="false">F313</f>
        <v>106.2533333</v>
      </c>
      <c r="G306" s="9" t="n">
        <f aca="false">G313</f>
        <v>106.2533333</v>
      </c>
      <c r="H306" s="9" t="n">
        <f aca="false">H313</f>
        <v>62.29333333</v>
      </c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</row>
    <row r="307" customFormat="false" ht="15.75" hidden="false" customHeight="true" outlineLevel="0" collapsed="false">
      <c r="A307" s="7" t="s">
        <v>266</v>
      </c>
      <c r="B307" s="7"/>
      <c r="C307" s="7"/>
      <c r="D307" s="9" t="n">
        <f aca="false">D319</f>
        <v>771.5525</v>
      </c>
      <c r="E307" s="9" t="n">
        <f aca="false">E319</f>
        <v>771.5525</v>
      </c>
      <c r="F307" s="9" t="str">
        <f aca="false">F319</f>
        <v>-</v>
      </c>
      <c r="G307" s="9" t="str">
        <f aca="false">G319</f>
        <v>-</v>
      </c>
      <c r="H307" s="9" t="n">
        <f aca="false">H319</f>
        <v>500.8</v>
      </c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</row>
    <row r="308" customFormat="false" ht="15.75" hidden="false" customHeight="true" outlineLevel="0" collapsed="false">
      <c r="A308" s="7" t="s">
        <v>267</v>
      </c>
      <c r="B308" s="7"/>
      <c r="C308" s="7"/>
      <c r="D308" s="9" t="n">
        <f aca="false">D316</f>
        <v>150.7535851</v>
      </c>
      <c r="E308" s="9" t="n">
        <f aca="false">E316</f>
        <v>150.7535851</v>
      </c>
      <c r="F308" s="9" t="str">
        <f aca="false">F316</f>
        <v>-</v>
      </c>
      <c r="G308" s="9" t="str">
        <f aca="false">G316</f>
        <v>-</v>
      </c>
      <c r="H308" s="9" t="n">
        <f aca="false">H316</f>
        <v>208.6108333</v>
      </c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</row>
    <row r="309" customFormat="false" ht="15.75" hidden="false" customHeight="true" outlineLevel="0" collapsed="false">
      <c r="A309" s="7" t="s">
        <v>16</v>
      </c>
      <c r="B309" s="7"/>
      <c r="C309" s="7"/>
      <c r="D309" s="9"/>
      <c r="E309" s="9"/>
      <c r="F309" s="9"/>
      <c r="G309" s="9"/>
      <c r="H309" s="9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</row>
    <row r="310" customFormat="false" ht="15.75" hidden="false" customHeight="true" outlineLevel="0" collapsed="false">
      <c r="A310" s="4" t="s">
        <v>268</v>
      </c>
      <c r="B310" s="4"/>
      <c r="C310" s="4"/>
      <c r="D310" s="10" t="n">
        <f aca="false">SUM(D306:D309)</f>
        <v>984.59941843</v>
      </c>
      <c r="E310" s="10" t="n">
        <f aca="false">SUM(E306:E309)</f>
        <v>984.59941843</v>
      </c>
      <c r="F310" s="10" t="n">
        <f aca="false">SUM(F306:F309)</f>
        <v>106.2533333</v>
      </c>
      <c r="G310" s="10" t="n">
        <f aca="false">SUM(G306:G309)</f>
        <v>106.2533333</v>
      </c>
      <c r="H310" s="10" t="n">
        <f aca="false">SUM(H306:H309)</f>
        <v>771.70416663</v>
      </c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</row>
    <row r="311" customFormat="false" ht="15.75" hidden="false" customHeight="true" outlineLevel="0" collapsed="false">
      <c r="A311" s="11" t="s">
        <v>269</v>
      </c>
      <c r="B311" s="11"/>
      <c r="C311" s="11"/>
      <c r="D311" s="11"/>
      <c r="E311" s="11"/>
      <c r="F311" s="11"/>
      <c r="G311" s="11"/>
      <c r="H311" s="11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</row>
    <row r="312" customFormat="false" ht="15.75" hidden="false" customHeight="true" outlineLevel="0" collapsed="false">
      <c r="A312" s="15" t="s">
        <v>265</v>
      </c>
      <c r="B312" s="15"/>
      <c r="C312" s="15"/>
      <c r="D312" s="15" t="s">
        <v>3</v>
      </c>
      <c r="E312" s="5" t="s">
        <v>4</v>
      </c>
      <c r="F312" s="15" t="s">
        <v>5</v>
      </c>
      <c r="G312" s="15" t="s">
        <v>6</v>
      </c>
      <c r="H312" s="15" t="s">
        <v>7</v>
      </c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</row>
    <row r="313" customFormat="false" ht="15.75" hidden="false" customHeight="true" outlineLevel="0" collapsed="false">
      <c r="A313" s="7" t="s">
        <v>270</v>
      </c>
      <c r="B313" s="7"/>
      <c r="C313" s="7"/>
      <c r="D313" s="9" t="n">
        <f aca="false">'Insumos - Uniformes'!F9</f>
        <v>62.29333333</v>
      </c>
      <c r="E313" s="9" t="n">
        <f aca="false">'Insumos - Uniformes'!F9</f>
        <v>62.29333333</v>
      </c>
      <c r="F313" s="9" t="n">
        <f aca="false">'Insumos - Uniformes'!F18</f>
        <v>106.2533333</v>
      </c>
      <c r="G313" s="9" t="n">
        <f aca="false">'Insumos - Uniformes'!F27</f>
        <v>106.2533333</v>
      </c>
      <c r="H313" s="9" t="n">
        <f aca="false">'Insumos - Uniformes'!F34</f>
        <v>62.29333333</v>
      </c>
      <c r="I313" s="2" t="s">
        <v>271</v>
      </c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</row>
    <row r="314" customFormat="false" ht="15" hidden="false" customHeight="true" outlineLevel="0" collapsed="false">
      <c r="A314" s="11" t="s">
        <v>272</v>
      </c>
      <c r="B314" s="11"/>
      <c r="C314" s="11"/>
      <c r="D314" s="11"/>
      <c r="E314" s="11"/>
      <c r="F314" s="11"/>
      <c r="G314" s="11"/>
      <c r="H314" s="11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</row>
    <row r="315" customFormat="false" ht="15.75" hidden="false" customHeight="true" outlineLevel="0" collapsed="false">
      <c r="A315" s="15" t="s">
        <v>267</v>
      </c>
      <c r="B315" s="15"/>
      <c r="C315" s="15"/>
      <c r="D315" s="15" t="s">
        <v>3</v>
      </c>
      <c r="E315" s="5" t="s">
        <v>4</v>
      </c>
      <c r="F315" s="15" t="s">
        <v>5</v>
      </c>
      <c r="G315" s="15" t="s">
        <v>6</v>
      </c>
      <c r="H315" s="15" t="s">
        <v>7</v>
      </c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</row>
    <row r="316" customFormat="false" ht="15.75" hidden="false" customHeight="true" outlineLevel="0" collapsed="false">
      <c r="A316" s="7" t="s">
        <v>273</v>
      </c>
      <c r="B316" s="7"/>
      <c r="C316" s="7"/>
      <c r="D316" s="9" t="n">
        <f aca="false">'Insumos - Equipamentos'!I36</f>
        <v>150.7535851</v>
      </c>
      <c r="E316" s="9" t="n">
        <f aca="false">'Insumos - Equipamentos'!I36</f>
        <v>150.7535851</v>
      </c>
      <c r="F316" s="9" t="s">
        <v>274</v>
      </c>
      <c r="G316" s="9" t="s">
        <v>274</v>
      </c>
      <c r="H316" s="9" t="n">
        <f aca="false">'Insumos - Equipamentos'!I67</f>
        <v>208.6108333</v>
      </c>
      <c r="I316" s="2" t="s">
        <v>275</v>
      </c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</row>
    <row r="317" customFormat="false" ht="15.75" hidden="false" customHeight="true" outlineLevel="0" collapsed="false">
      <c r="A317" s="11" t="s">
        <v>276</v>
      </c>
      <c r="B317" s="11"/>
      <c r="C317" s="11"/>
      <c r="D317" s="11"/>
      <c r="E317" s="11"/>
      <c r="F317" s="11"/>
      <c r="G317" s="11"/>
      <c r="H317" s="11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</row>
    <row r="318" customFormat="false" ht="15.75" hidden="false" customHeight="true" outlineLevel="0" collapsed="false">
      <c r="A318" s="15" t="s">
        <v>266</v>
      </c>
      <c r="B318" s="15"/>
      <c r="C318" s="15"/>
      <c r="D318" s="15" t="s">
        <v>3</v>
      </c>
      <c r="E318" s="5" t="s">
        <v>4</v>
      </c>
      <c r="F318" s="15" t="s">
        <v>5</v>
      </c>
      <c r="G318" s="15" t="s">
        <v>6</v>
      </c>
      <c r="H318" s="15" t="s">
        <v>7</v>
      </c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</row>
    <row r="319" customFormat="false" ht="15.75" hidden="false" customHeight="true" outlineLevel="0" collapsed="false">
      <c r="A319" s="7" t="s">
        <v>277</v>
      </c>
      <c r="B319" s="7"/>
      <c r="C319" s="7"/>
      <c r="D319" s="9" t="n">
        <f aca="false">'Insumos - Materiais'!G35</f>
        <v>771.5525</v>
      </c>
      <c r="E319" s="9" t="n">
        <f aca="false">'Insumos - Materiais'!G35</f>
        <v>771.5525</v>
      </c>
      <c r="F319" s="9" t="s">
        <v>274</v>
      </c>
      <c r="G319" s="9" t="s">
        <v>274</v>
      </c>
      <c r="H319" s="9" t="n">
        <f aca="false">'Insumos - Materiais'!G44</f>
        <v>500.8</v>
      </c>
      <c r="I319" s="2" t="s">
        <v>278</v>
      </c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</row>
    <row r="320" customFormat="false" ht="15.75" hidden="false" customHeight="true" outlineLevel="0" collapsed="false">
      <c r="A320" s="4" t="s">
        <v>279</v>
      </c>
      <c r="B320" s="4"/>
      <c r="C320" s="4"/>
      <c r="D320" s="4"/>
      <c r="E320" s="4"/>
      <c r="F320" s="4"/>
      <c r="G320" s="4"/>
      <c r="H320" s="4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</row>
    <row r="321" customFormat="false" ht="15.75" hidden="false" customHeight="true" outlineLevel="0" collapsed="false">
      <c r="A321" s="15" t="s">
        <v>280</v>
      </c>
      <c r="B321" s="15"/>
      <c r="C321" s="15"/>
      <c r="D321" s="15" t="s">
        <v>3</v>
      </c>
      <c r="E321" s="5" t="s">
        <v>4</v>
      </c>
      <c r="F321" s="15" t="s">
        <v>5</v>
      </c>
      <c r="G321" s="15" t="s">
        <v>6</v>
      </c>
      <c r="H321" s="15" t="s">
        <v>7</v>
      </c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</row>
    <row r="322" customFormat="false" ht="15.75" hidden="false" customHeight="true" outlineLevel="0" collapsed="false">
      <c r="A322" s="7" t="s">
        <v>281</v>
      </c>
      <c r="B322" s="7"/>
      <c r="C322" s="7"/>
      <c r="D322" s="9" t="n">
        <f aca="false">D10+D42+D172+D226+D310</f>
        <v>4477.38107461473</v>
      </c>
      <c r="E322" s="9" t="n">
        <f aca="false">E10+E42+E172+E226+E310</f>
        <v>5018.32641457933</v>
      </c>
      <c r="F322" s="9" t="n">
        <f aca="false">F10+F42+F172+F226+F310</f>
        <v>4100.53332154144</v>
      </c>
      <c r="G322" s="9" t="n">
        <f aca="false">G10+G42+G172+G226+G310</f>
        <v>3343.4527726449</v>
      </c>
      <c r="H322" s="9" t="n">
        <f aca="false">H10+H42+H172+H226+H310</f>
        <v>4722.269505444</v>
      </c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</row>
    <row r="323" customFormat="false" ht="15.75" hidden="false" customHeight="true" outlineLevel="0" collapsed="false">
      <c r="A323" s="7" t="s">
        <v>70</v>
      </c>
      <c r="B323" s="7"/>
      <c r="C323" s="7"/>
      <c r="D323" s="12" t="n">
        <f aca="false">D328</f>
        <v>0.304457953394123</v>
      </c>
      <c r="E323" s="12" t="n">
        <f aca="false">E328</f>
        <v>0.304457953394123</v>
      </c>
      <c r="F323" s="12" t="n">
        <f aca="false">F328</f>
        <v>0.304457953394123</v>
      </c>
      <c r="G323" s="12" t="n">
        <f aca="false">G328</f>
        <v>0.304457953394123</v>
      </c>
      <c r="H323" s="12" t="n">
        <f aca="false">H328</f>
        <v>0.304457953394123</v>
      </c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</row>
    <row r="324" customFormat="false" ht="15.75" hidden="false" customHeight="true" outlineLevel="0" collapsed="false">
      <c r="A324" s="7" t="s">
        <v>282</v>
      </c>
      <c r="B324" s="7"/>
      <c r="C324" s="7"/>
      <c r="D324" s="9" t="n">
        <f aca="false">D322*D323</f>
        <v>1363.17427854278</v>
      </c>
      <c r="E324" s="25" t="n">
        <f aca="false">E322*E323</f>
        <v>1527.86938964649</v>
      </c>
      <c r="F324" s="9" t="n">
        <f aca="false">F322*F323</f>
        <v>1248.43998290091</v>
      </c>
      <c r="G324" s="9" t="n">
        <f aca="false">G322*G323</f>
        <v>1017.94078842937</v>
      </c>
      <c r="H324" s="9" t="n">
        <f aca="false">H322*H323</f>
        <v>1437.73250900296</v>
      </c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</row>
    <row r="325" customFormat="false" ht="15.75" hidden="false" customHeight="true" outlineLevel="0" collapsed="false">
      <c r="A325" s="4" t="s">
        <v>283</v>
      </c>
      <c r="B325" s="4"/>
      <c r="C325" s="4"/>
      <c r="D325" s="10" t="n">
        <f aca="false">D324</f>
        <v>1363.17427854278</v>
      </c>
      <c r="E325" s="10" t="n">
        <f aca="false">E324</f>
        <v>1527.86938964649</v>
      </c>
      <c r="F325" s="10" t="n">
        <f aca="false">F324</f>
        <v>1248.43998290091</v>
      </c>
      <c r="G325" s="10" t="n">
        <f aca="false">G324</f>
        <v>1017.94078842937</v>
      </c>
      <c r="H325" s="10" t="n">
        <f aca="false">H324</f>
        <v>1437.73250900296</v>
      </c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</row>
    <row r="326" customFormat="false" ht="15.75" hidden="false" customHeight="true" outlineLevel="0" collapsed="false">
      <c r="A326" s="11" t="s">
        <v>284</v>
      </c>
      <c r="B326" s="11"/>
      <c r="C326" s="11"/>
      <c r="D326" s="11"/>
      <c r="E326" s="11"/>
      <c r="F326" s="11"/>
      <c r="G326" s="11"/>
      <c r="H326" s="11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</row>
    <row r="327" customFormat="false" ht="15.75" hidden="false" customHeight="true" outlineLevel="0" collapsed="false">
      <c r="A327" s="15" t="s">
        <v>285</v>
      </c>
      <c r="B327" s="15"/>
      <c r="C327" s="15"/>
      <c r="D327" s="15" t="s">
        <v>3</v>
      </c>
      <c r="E327" s="5" t="s">
        <v>4</v>
      </c>
      <c r="F327" s="15" t="s">
        <v>5</v>
      </c>
      <c r="G327" s="15" t="s">
        <v>6</v>
      </c>
      <c r="H327" s="15" t="s">
        <v>7</v>
      </c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</row>
    <row r="328" customFormat="false" ht="15.75" hidden="false" customHeight="true" outlineLevel="0" collapsed="false">
      <c r="A328" s="7" t="s">
        <v>286</v>
      </c>
      <c r="B328" s="7"/>
      <c r="C328" s="23" t="n">
        <v>0.03</v>
      </c>
      <c r="D328" s="12" t="n">
        <f aca="false">(1+$C$328)/(1-$C$329-$C$333)-1</f>
        <v>0.304457953394123</v>
      </c>
      <c r="E328" s="12" t="n">
        <f aca="false">(1+$C$328)/(1-$C$329-$C$333)-1</f>
        <v>0.304457953394123</v>
      </c>
      <c r="F328" s="12" t="n">
        <f aca="false">(1+$C$328)/(1-$C$329-$C$333)-1</f>
        <v>0.304457953394123</v>
      </c>
      <c r="G328" s="12" t="n">
        <f aca="false">(1+$C$328)/(1-$C$329-$C$333)-1</f>
        <v>0.304457953394123</v>
      </c>
      <c r="H328" s="12" t="n">
        <f aca="false">(1+$C$328)/(1-$C$329-$C$333)-1</f>
        <v>0.304457953394123</v>
      </c>
      <c r="I328" s="2" t="s">
        <v>287</v>
      </c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</row>
    <row r="329" customFormat="false" ht="15.75" hidden="false" customHeight="true" outlineLevel="0" collapsed="false">
      <c r="A329" s="7" t="s">
        <v>288</v>
      </c>
      <c r="B329" s="7"/>
      <c r="C329" s="12" t="n">
        <f aca="false">SUM(C330:C332)</f>
        <v>0.1425</v>
      </c>
      <c r="D329" s="12"/>
      <c r="E329" s="12"/>
      <c r="F329" s="12"/>
      <c r="G329" s="12"/>
      <c r="H329" s="12"/>
      <c r="I329" s="33" t="n">
        <f aca="false">(1+$C$328)/(1-$C$329-$C$333)-1</f>
        <v>0.3044579534</v>
      </c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</row>
    <row r="330" customFormat="false" ht="15.75" hidden="false" customHeight="true" outlineLevel="0" collapsed="false">
      <c r="A330" s="34" t="s">
        <v>289</v>
      </c>
      <c r="B330" s="34"/>
      <c r="C330" s="23" t="n">
        <v>0.0165</v>
      </c>
      <c r="D330" s="12"/>
      <c r="E330" s="12"/>
      <c r="F330" s="12"/>
      <c r="G330" s="12"/>
      <c r="H330" s="12"/>
      <c r="I330" s="2" t="s">
        <v>290</v>
      </c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</row>
    <row r="331" customFormat="false" ht="15.75" hidden="false" customHeight="true" outlineLevel="0" collapsed="false">
      <c r="A331" s="34" t="s">
        <v>291</v>
      </c>
      <c r="B331" s="34"/>
      <c r="C331" s="23" t="n">
        <v>0.076</v>
      </c>
      <c r="D331" s="12"/>
      <c r="E331" s="12"/>
      <c r="F331" s="12"/>
      <c r="G331" s="12"/>
      <c r="H331" s="12"/>
      <c r="I331" s="2" t="s">
        <v>290</v>
      </c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</row>
    <row r="332" customFormat="false" ht="15.75" hidden="false" customHeight="true" outlineLevel="0" collapsed="false">
      <c r="A332" s="35" t="s">
        <v>292</v>
      </c>
      <c r="B332" s="35"/>
      <c r="C332" s="12" t="n">
        <v>0.05</v>
      </c>
      <c r="D332" s="12"/>
      <c r="E332" s="12"/>
      <c r="F332" s="12"/>
      <c r="G332" s="12"/>
      <c r="H332" s="12"/>
      <c r="I332" s="2" t="s">
        <v>293</v>
      </c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</row>
    <row r="333" customFormat="false" ht="15.75" hidden="false" customHeight="true" outlineLevel="0" collapsed="false">
      <c r="A333" s="7" t="s">
        <v>294</v>
      </c>
      <c r="B333" s="7"/>
      <c r="C333" s="23" t="n">
        <v>0.0679</v>
      </c>
      <c r="D333" s="12"/>
      <c r="E333" s="12"/>
      <c r="F333" s="12"/>
      <c r="G333" s="12"/>
      <c r="H333" s="12"/>
      <c r="I333" s="2" t="s">
        <v>287</v>
      </c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</row>
    <row r="334" customFormat="false" ht="15.75" hidden="false" customHeight="true" outlineLevel="0" collapsed="false">
      <c r="A334" s="36" t="s">
        <v>295</v>
      </c>
      <c r="B334" s="36"/>
      <c r="C334" s="36"/>
      <c r="D334" s="36"/>
      <c r="E334" s="36"/>
      <c r="F334" s="36"/>
      <c r="G334" s="36"/>
      <c r="H334" s="36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</row>
    <row r="335" customFormat="false" ht="15.75" hidden="false" customHeight="true" outlineLevel="0" collapsed="false">
      <c r="A335" s="15" t="s">
        <v>295</v>
      </c>
      <c r="B335" s="15"/>
      <c r="C335" s="15"/>
      <c r="D335" s="15" t="s">
        <v>3</v>
      </c>
      <c r="E335" s="5" t="s">
        <v>4</v>
      </c>
      <c r="F335" s="15" t="s">
        <v>5</v>
      </c>
      <c r="G335" s="15" t="s">
        <v>6</v>
      </c>
      <c r="H335" s="15" t="s">
        <v>7</v>
      </c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</row>
    <row r="336" customFormat="false" ht="15.75" hidden="false" customHeight="true" outlineLevel="0" collapsed="false">
      <c r="A336" s="7" t="s">
        <v>296</v>
      </c>
      <c r="B336" s="7"/>
      <c r="C336" s="7"/>
      <c r="D336" s="9" t="n">
        <f aca="false">D10</f>
        <v>1380</v>
      </c>
      <c r="E336" s="9" t="n">
        <f aca="false">E10</f>
        <v>1644</v>
      </c>
      <c r="F336" s="9" t="n">
        <f aca="false">F10</f>
        <v>1793.98</v>
      </c>
      <c r="G336" s="9" t="n">
        <f aca="false">G10</f>
        <v>1380</v>
      </c>
      <c r="H336" s="9" t="n">
        <f aca="false">H10</f>
        <v>1769.2</v>
      </c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</row>
    <row r="337" customFormat="false" ht="15.75" hidden="false" customHeight="true" outlineLevel="0" collapsed="false">
      <c r="A337" s="7" t="s">
        <v>43</v>
      </c>
      <c r="B337" s="7"/>
      <c r="C337" s="7"/>
      <c r="D337" s="9" t="n">
        <f aca="false">D42</f>
        <v>1412.90044006033</v>
      </c>
      <c r="E337" s="9" t="n">
        <f aca="false">E42</f>
        <v>1580.27643993967</v>
      </c>
      <c r="F337" s="9" t="n">
        <f aca="false">F42</f>
        <v>1650.52496005344</v>
      </c>
      <c r="G337" s="9" t="n">
        <f aca="false">G42</f>
        <v>1412.90044006033</v>
      </c>
      <c r="H337" s="9" t="n">
        <f aca="false">H42</f>
        <v>1636.30123999311</v>
      </c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</row>
    <row r="338" customFormat="false" ht="15.75" hidden="false" customHeight="true" outlineLevel="0" collapsed="false">
      <c r="A338" s="7" t="s">
        <v>159</v>
      </c>
      <c r="B338" s="7"/>
      <c r="C338" s="7"/>
      <c r="D338" s="9" t="n">
        <f aca="false">D172</f>
        <v>267.686370005028</v>
      </c>
      <c r="E338" s="9" t="n">
        <f aca="false">E172</f>
        <v>310.319436661639</v>
      </c>
      <c r="F338" s="9" t="n">
        <f aca="false">F172</f>
        <v>332.469640226676</v>
      </c>
      <c r="G338" s="9" t="n">
        <f aca="false">G172</f>
        <v>267.686370005028</v>
      </c>
      <c r="H338" s="9" t="n">
        <f aca="false">H172</f>
        <v>328.591845554982</v>
      </c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</row>
    <row r="339" customFormat="false" ht="15.75" hidden="false" customHeight="true" outlineLevel="0" collapsed="false">
      <c r="A339" s="7" t="s">
        <v>209</v>
      </c>
      <c r="B339" s="7"/>
      <c r="C339" s="7"/>
      <c r="D339" s="9" t="n">
        <f aca="false">D226</f>
        <v>432.194846119364</v>
      </c>
      <c r="E339" s="9" t="n">
        <f aca="false">E226</f>
        <v>499.131119548024</v>
      </c>
      <c r="F339" s="9" t="n">
        <f aca="false">F226</f>
        <v>217.305387961322</v>
      </c>
      <c r="G339" s="9" t="n">
        <f aca="false">G226</f>
        <v>176.612629279541</v>
      </c>
      <c r="H339" s="9" t="n">
        <f aca="false">H226</f>
        <v>216.472253265901</v>
      </c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</row>
    <row r="340" customFormat="false" ht="15.75" hidden="false" customHeight="true" outlineLevel="0" collapsed="false">
      <c r="A340" s="7" t="s">
        <v>263</v>
      </c>
      <c r="B340" s="7"/>
      <c r="C340" s="7"/>
      <c r="D340" s="9" t="n">
        <f aca="false">D310</f>
        <v>984.59941843</v>
      </c>
      <c r="E340" s="9" t="n">
        <f aca="false">E310</f>
        <v>984.59941843</v>
      </c>
      <c r="F340" s="9" t="n">
        <f aca="false">F310</f>
        <v>106.2533333</v>
      </c>
      <c r="G340" s="9" t="n">
        <f aca="false">G310</f>
        <v>106.2533333</v>
      </c>
      <c r="H340" s="9" t="n">
        <f aca="false">H310</f>
        <v>771.70416663</v>
      </c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</row>
    <row r="341" customFormat="false" ht="15.75" hidden="false" customHeight="true" outlineLevel="0" collapsed="false">
      <c r="A341" s="7" t="s">
        <v>279</v>
      </c>
      <c r="B341" s="7"/>
      <c r="C341" s="7"/>
      <c r="D341" s="9" t="n">
        <f aca="false">D325</f>
        <v>1363.17427854278</v>
      </c>
      <c r="E341" s="9" t="n">
        <f aca="false">E325</f>
        <v>1527.86938964649</v>
      </c>
      <c r="F341" s="9" t="n">
        <f aca="false">F325</f>
        <v>1248.43998290091</v>
      </c>
      <c r="G341" s="9" t="n">
        <f aca="false">G325</f>
        <v>1017.94078842937</v>
      </c>
      <c r="H341" s="9" t="n">
        <f aca="false">H325</f>
        <v>1437.73250900296</v>
      </c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</row>
    <row r="342" customFormat="false" ht="15.75" hidden="false" customHeight="true" outlineLevel="0" collapsed="false">
      <c r="A342" s="36" t="s">
        <v>297</v>
      </c>
      <c r="B342" s="36"/>
      <c r="C342" s="36"/>
      <c r="D342" s="37" t="n">
        <f aca="false">SUM(D336:D341)</f>
        <v>5840.55535315751</v>
      </c>
      <c r="E342" s="37" t="n">
        <f aca="false">SUM(E336:E341)</f>
        <v>6546.19580422582</v>
      </c>
      <c r="F342" s="37" t="n">
        <f aca="false">SUM(F336:F341)</f>
        <v>5348.97330444236</v>
      </c>
      <c r="G342" s="37" t="n">
        <f aca="false">SUM(G336:G341)</f>
        <v>4361.39356107428</v>
      </c>
      <c r="H342" s="37" t="n">
        <f aca="false">SUM(H336:H341)</f>
        <v>6160.00201444695</v>
      </c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</row>
    <row r="344" customFormat="false" ht="15.75" hidden="false" customHeight="true" outlineLevel="0" collapsed="false">
      <c r="A344" s="3"/>
      <c r="B344" s="3"/>
      <c r="C344" s="3"/>
      <c r="D344" s="3" t="n">
        <f aca="false">D322*0.0679</f>
        <v>304.01417496634</v>
      </c>
      <c r="E344" s="3" t="n">
        <f aca="false">E322*0.0679</f>
        <v>340.744363549936</v>
      </c>
      <c r="F344" s="3" t="n">
        <f aca="false">F322*0.0679</f>
        <v>278.426212532664</v>
      </c>
      <c r="G344" s="3" t="n">
        <f aca="false">G322*0.0679</f>
        <v>227.020443262589</v>
      </c>
      <c r="H344" s="3" t="n">
        <f aca="false">H322*0.0679</f>
        <v>320.642099419647</v>
      </c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</row>
    <row r="730" customFormat="false" ht="15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</row>
    <row r="731" customFormat="false" ht="15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</row>
    <row r="732" customFormat="false" ht="15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</row>
    <row r="733" customFormat="false" ht="15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</row>
    <row r="734" customFormat="false" ht="15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</row>
    <row r="735" customFormat="false" ht="15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</row>
    <row r="736" customFormat="false" ht="15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</row>
    <row r="737" customFormat="false" ht="15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</row>
    <row r="738" customFormat="false" ht="15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</row>
    <row r="739" customFormat="false" ht="15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</row>
    <row r="740" customFormat="false" ht="15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</row>
    <row r="741" customFormat="false" ht="15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</row>
    <row r="742" customFormat="false" ht="15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</row>
    <row r="743" customFormat="false" ht="15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</row>
    <row r="744" customFormat="false" ht="15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</row>
    <row r="745" customFormat="false" ht="15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</row>
    <row r="746" customFormat="false" ht="15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</row>
    <row r="747" customFormat="false" ht="15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</row>
    <row r="748" customFormat="false" ht="15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</row>
    <row r="749" customFormat="false" ht="15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</row>
    <row r="750" customFormat="false" ht="15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</row>
    <row r="751" customFormat="false" ht="15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</row>
    <row r="752" customFormat="false" ht="15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</row>
    <row r="753" customFormat="false" ht="15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</row>
    <row r="754" customFormat="false" ht="15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</row>
    <row r="755" customFormat="false" ht="15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</row>
    <row r="756" customFormat="false" ht="15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</row>
    <row r="757" customFormat="false" ht="15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</row>
    <row r="758" customFormat="false" ht="15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</row>
    <row r="759" customFormat="false" ht="15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</row>
    <row r="760" customFormat="false" ht="15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</row>
    <row r="761" customFormat="false" ht="15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</row>
    <row r="762" customFormat="false" ht="15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</row>
    <row r="763" customFormat="false" ht="15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</row>
    <row r="764" customFormat="false" ht="15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</row>
    <row r="765" customFormat="false" ht="15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</row>
    <row r="766" customFormat="false" ht="15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</row>
    <row r="767" customFormat="false" ht="15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</row>
    <row r="768" customFormat="false" ht="15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</row>
    <row r="769" customFormat="false" ht="15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</row>
    <row r="770" customFormat="false" ht="15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</row>
    <row r="771" customFormat="false" ht="15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</row>
    <row r="772" customFormat="false" ht="15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</row>
    <row r="773" customFormat="false" ht="15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</row>
    <row r="774" customFormat="false" ht="15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</row>
    <row r="775" customFormat="false" ht="15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</row>
    <row r="776" customFormat="false" ht="15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</row>
    <row r="777" customFormat="false" ht="15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</row>
    <row r="778" customFormat="false" ht="15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</row>
    <row r="779" customFormat="false" ht="15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</row>
    <row r="780" customFormat="false" ht="15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</row>
    <row r="781" customFormat="false" ht="15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</row>
    <row r="782" customFormat="false" ht="15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</row>
    <row r="783" customFormat="false" ht="15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</row>
    <row r="784" customFormat="false" ht="15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</row>
    <row r="785" customFormat="false" ht="15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</row>
    <row r="786" customFormat="false" ht="15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</row>
    <row r="787" customFormat="false" ht="15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</row>
    <row r="788" customFormat="false" ht="15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</row>
    <row r="789" customFormat="false" ht="15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</row>
    <row r="790" customFormat="false" ht="15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</row>
    <row r="791" customFormat="false" ht="15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</row>
    <row r="792" customFormat="false" ht="15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</row>
    <row r="793" customFormat="false" ht="15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</row>
    <row r="794" customFormat="false" ht="15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</row>
    <row r="795" customFormat="false" ht="15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</row>
    <row r="796" customFormat="false" ht="15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</row>
    <row r="797" customFormat="false" ht="15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</row>
    <row r="798" customFormat="false" ht="15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</row>
    <row r="799" customFormat="false" ht="15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</row>
    <row r="800" customFormat="false" ht="15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</row>
    <row r="801" customFormat="false" ht="15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</row>
    <row r="802" customFormat="false" ht="15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</row>
    <row r="803" customFormat="false" ht="15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</row>
    <row r="804" customFormat="false" ht="15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</row>
    <row r="805" customFormat="false" ht="15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</row>
    <row r="806" customFormat="false" ht="15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</row>
    <row r="807" customFormat="false" ht="15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</row>
    <row r="808" customFormat="false" ht="15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</row>
    <row r="809" customFormat="false" ht="15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</row>
    <row r="810" customFormat="false" ht="15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</row>
    <row r="811" customFormat="false" ht="15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</row>
    <row r="812" customFormat="false" ht="15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</row>
    <row r="813" customFormat="false" ht="15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</row>
    <row r="814" customFormat="false" ht="15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</row>
    <row r="815" customFormat="false" ht="15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</row>
    <row r="816" customFormat="false" ht="15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</row>
    <row r="817" customFormat="false" ht="15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</row>
    <row r="818" customFormat="false" ht="15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</row>
    <row r="819" customFormat="false" ht="15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</row>
    <row r="820" customFormat="false" ht="15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</row>
    <row r="821" customFormat="false" ht="15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</row>
    <row r="822" customFormat="false" ht="15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</row>
    <row r="823" customFormat="false" ht="15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</row>
    <row r="824" customFormat="false" ht="15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</row>
    <row r="825" customFormat="false" ht="15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</row>
    <row r="826" customFormat="false" ht="15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</row>
    <row r="827" customFormat="false" ht="15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</row>
    <row r="828" customFormat="false" ht="15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</row>
    <row r="829" customFormat="false" ht="15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</row>
    <row r="830" customFormat="false" ht="15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</row>
    <row r="831" customFormat="false" ht="15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</row>
    <row r="832" customFormat="false" ht="15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</row>
    <row r="833" customFormat="false" ht="15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</row>
    <row r="834" customFormat="false" ht="15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</row>
    <row r="835" customFormat="false" ht="15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</row>
    <row r="836" customFormat="false" ht="15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</row>
    <row r="837" customFormat="false" ht="15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</row>
    <row r="838" customFormat="false" ht="15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</row>
    <row r="839" customFormat="false" ht="15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</row>
    <row r="840" customFormat="false" ht="15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</row>
    <row r="841" customFormat="false" ht="15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</row>
    <row r="842" customFormat="false" ht="15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</row>
    <row r="843" customFormat="false" ht="15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</row>
    <row r="844" customFormat="false" ht="15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</row>
    <row r="845" customFormat="false" ht="15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</row>
    <row r="846" customFormat="false" ht="15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</row>
    <row r="847" customFormat="false" ht="15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</row>
    <row r="848" customFormat="false" ht="15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</row>
    <row r="849" customFormat="false" ht="15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</row>
    <row r="850" customFormat="false" ht="15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</row>
    <row r="851" customFormat="false" ht="15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</row>
    <row r="852" customFormat="false" ht="15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</row>
    <row r="853" customFormat="false" ht="15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</row>
    <row r="854" customFormat="false" ht="15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</row>
    <row r="855" customFormat="false" ht="15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</row>
    <row r="856" customFormat="false" ht="15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</row>
    <row r="857" customFormat="false" ht="15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</row>
    <row r="858" customFormat="false" ht="15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</row>
    <row r="859" customFormat="false" ht="15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</row>
    <row r="860" customFormat="false" ht="15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</row>
    <row r="861" customFormat="false" ht="15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</row>
    <row r="862" customFormat="false" ht="15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</row>
    <row r="863" customFormat="false" ht="15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</row>
    <row r="864" customFormat="false" ht="15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</row>
    <row r="865" customFormat="false" ht="15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</row>
    <row r="866" customFormat="false" ht="15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</row>
    <row r="867" customFormat="false" ht="15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</row>
    <row r="868" customFormat="false" ht="15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</row>
    <row r="869" customFormat="false" ht="15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</row>
    <row r="870" customFormat="false" ht="15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</row>
    <row r="871" customFormat="false" ht="15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</row>
    <row r="872" customFormat="false" ht="15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</row>
    <row r="873" customFormat="false" ht="15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</row>
    <row r="874" customFormat="false" ht="15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</row>
    <row r="875" customFormat="false" ht="15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</row>
    <row r="876" customFormat="false" ht="15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</row>
    <row r="877" customFormat="false" ht="15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</row>
    <row r="878" customFormat="false" ht="15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</row>
    <row r="879" customFormat="false" ht="15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</row>
    <row r="880" customFormat="false" ht="15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</row>
    <row r="881" customFormat="false" ht="15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</row>
    <row r="882" customFormat="false" ht="15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</row>
    <row r="883" customFormat="false" ht="15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</row>
    <row r="884" customFormat="false" ht="15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</row>
    <row r="885" customFormat="false" ht="15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</row>
    <row r="886" customFormat="false" ht="15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</row>
    <row r="887" customFormat="false" ht="15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</row>
    <row r="888" customFormat="false" ht="15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</row>
    <row r="889" customFormat="false" ht="15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</row>
    <row r="890" customFormat="false" ht="15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</row>
    <row r="891" customFormat="false" ht="15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</row>
    <row r="892" customFormat="false" ht="15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</row>
    <row r="893" customFormat="false" ht="15.7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</row>
    <row r="894" customFormat="false" ht="15.7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</row>
    <row r="895" customFormat="false" ht="15.7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</row>
    <row r="896" customFormat="false" ht="15.7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</row>
    <row r="897" customFormat="false" ht="15.7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</row>
    <row r="898" customFormat="false" ht="15.7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</row>
    <row r="899" customFormat="false" ht="15.7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</row>
    <row r="900" customFormat="false" ht="15.7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</row>
    <row r="901" customFormat="false" ht="15.7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</row>
    <row r="902" customFormat="false" ht="15.7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</row>
    <row r="903" customFormat="false" ht="15.7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</row>
    <row r="904" customFormat="false" ht="15.7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</row>
    <row r="905" customFormat="false" ht="15.7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</row>
    <row r="906" customFormat="false" ht="15.7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</row>
    <row r="907" customFormat="false" ht="15.7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</row>
    <row r="908" customFormat="false" ht="15.7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</row>
    <row r="909" customFormat="false" ht="15.7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</row>
    <row r="910" customFormat="false" ht="15.7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</row>
    <row r="911" customFormat="false" ht="15.7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</row>
    <row r="912" customFormat="false" ht="15.7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</row>
    <row r="913" customFormat="false" ht="15.7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</row>
    <row r="914" customFormat="false" ht="15.7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</row>
    <row r="915" customFormat="false" ht="15.7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</row>
    <row r="916" customFormat="false" ht="15.7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</row>
    <row r="917" customFormat="false" ht="15.7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</row>
    <row r="918" customFormat="false" ht="15.7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</row>
    <row r="919" customFormat="false" ht="15.7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</row>
    <row r="920" customFormat="false" ht="15.7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</row>
    <row r="921" customFormat="false" ht="15.7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</row>
    <row r="922" customFormat="false" ht="15.7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</row>
    <row r="923" customFormat="false" ht="15.7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</row>
    <row r="924" customFormat="false" ht="15.7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</row>
    <row r="925" customFormat="false" ht="15.7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</row>
    <row r="926" customFormat="false" ht="15.7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</row>
    <row r="927" customFormat="false" ht="15.7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</row>
    <row r="928" customFormat="false" ht="15.7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</row>
    <row r="929" customFormat="false" ht="15.7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</row>
    <row r="930" customFormat="false" ht="15.7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</row>
    <row r="931" customFormat="false" ht="15.7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</row>
    <row r="932" customFormat="false" ht="15.7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</row>
    <row r="933" customFormat="false" ht="15.7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</row>
    <row r="934" customFormat="false" ht="15.7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</row>
    <row r="935" customFormat="false" ht="15.7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</row>
    <row r="936" customFormat="false" ht="15.7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</row>
    <row r="937" customFormat="false" ht="15.7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</row>
    <row r="938" customFormat="false" ht="15.7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</row>
    <row r="939" customFormat="false" ht="15.7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</row>
    <row r="940" customFormat="false" ht="15.7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</row>
    <row r="941" customFormat="false" ht="15.7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</row>
    <row r="942" customFormat="false" ht="15.7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</row>
    <row r="943" customFormat="false" ht="15.7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</row>
    <row r="944" customFormat="false" ht="15.7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</row>
    <row r="945" customFormat="false" ht="15.7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</row>
    <row r="946" customFormat="false" ht="15.7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</row>
    <row r="947" customFormat="false" ht="15.7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</row>
    <row r="948" customFormat="false" ht="15.7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</row>
    <row r="949" customFormat="false" ht="15.7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</row>
    <row r="950" customFormat="false" ht="15.7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</row>
    <row r="951" customFormat="false" ht="15.7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</row>
    <row r="952" customFormat="false" ht="15.7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</row>
    <row r="953" customFormat="false" ht="15.7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</row>
    <row r="954" customFormat="false" ht="15.7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</row>
    <row r="955" customFormat="false" ht="15.7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</row>
    <row r="956" customFormat="false" ht="15.7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</row>
    <row r="957" customFormat="false" ht="15.7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</row>
    <row r="958" customFormat="false" ht="15.7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</row>
    <row r="959" customFormat="false" ht="15.7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</row>
    <row r="960" customFormat="false" ht="15.7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</row>
    <row r="961" customFormat="false" ht="15.7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</row>
    <row r="962" customFormat="false" ht="15.7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</row>
    <row r="963" customFormat="false" ht="15.7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</row>
    <row r="964" customFormat="false" ht="15.7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</row>
    <row r="965" customFormat="false" ht="15.7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</row>
    <row r="966" customFormat="false" ht="15.7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</row>
    <row r="967" customFormat="false" ht="15.7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</row>
    <row r="968" customFormat="false" ht="15.7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</row>
    <row r="969" customFormat="false" ht="15.7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</row>
    <row r="970" customFormat="false" ht="15.7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</row>
    <row r="971" customFormat="false" ht="15.7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</row>
    <row r="972" customFormat="false" ht="15.7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</row>
    <row r="973" customFormat="false" ht="15.7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</row>
    <row r="974" customFormat="false" ht="15.7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</row>
    <row r="975" customFormat="false" ht="15.7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</row>
    <row r="976" customFormat="false" ht="15.7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</row>
    <row r="977" customFormat="false" ht="15.7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</row>
    <row r="978" customFormat="false" ht="15.7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</row>
    <row r="979" customFormat="false" ht="15.7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</row>
    <row r="980" customFormat="false" ht="15.7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</row>
    <row r="981" customFormat="false" ht="15.7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</row>
    <row r="982" customFormat="false" ht="15.7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</row>
    <row r="983" customFormat="false" ht="15.7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</row>
    <row r="984" customFormat="false" ht="15.7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</row>
    <row r="985" customFormat="false" ht="15.7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</row>
    <row r="986" customFormat="false" ht="15.7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</row>
    <row r="987" customFormat="false" ht="15.7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</row>
    <row r="988" customFormat="false" ht="15.7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</row>
    <row r="989" customFormat="false" ht="15.7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</row>
    <row r="990" customFormat="false" ht="15.7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</row>
    <row r="991" customFormat="false" ht="15.7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</row>
    <row r="992" customFormat="false" ht="15.7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</row>
    <row r="993" customFormat="false" ht="15.7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</row>
    <row r="994" customFormat="false" ht="15.7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</row>
    <row r="995" customFormat="false" ht="15.7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</row>
    <row r="996" customFormat="false" ht="15.7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</row>
    <row r="997" customFormat="false" ht="15.7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</row>
    <row r="998" customFormat="false" ht="15.7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</row>
    <row r="999" customFormat="false" ht="15.7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</row>
    <row r="1000" customFormat="false" ht="15.7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</row>
  </sheetData>
  <mergeCells count="337">
    <mergeCell ref="A1:H1"/>
    <mergeCell ref="A2:H2"/>
    <mergeCell ref="A3:C3"/>
    <mergeCell ref="A4:C4"/>
    <mergeCell ref="A5:C5"/>
    <mergeCell ref="A6:C6"/>
    <mergeCell ref="A7:C7"/>
    <mergeCell ref="A8:C8"/>
    <mergeCell ref="A9:C9"/>
    <mergeCell ref="A10:C10"/>
    <mergeCell ref="A11:H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H26"/>
    <mergeCell ref="A27:C27"/>
    <mergeCell ref="A28:C28"/>
    <mergeCell ref="A29:C29"/>
    <mergeCell ref="A30:C30"/>
    <mergeCell ref="A31:C31"/>
    <mergeCell ref="A32:H32"/>
    <mergeCell ref="A33:C33"/>
    <mergeCell ref="A34:C34"/>
    <mergeCell ref="A35:C35"/>
    <mergeCell ref="A36:C36"/>
    <mergeCell ref="A37:H37"/>
    <mergeCell ref="A38:C38"/>
    <mergeCell ref="A39:C39"/>
    <mergeCell ref="A40:C40"/>
    <mergeCell ref="A41:C41"/>
    <mergeCell ref="A42:C42"/>
    <mergeCell ref="A43:H43"/>
    <mergeCell ref="A44:C44"/>
    <mergeCell ref="A45:C45"/>
    <mergeCell ref="A46:C46"/>
    <mergeCell ref="A47:C47"/>
    <mergeCell ref="A48:H48"/>
    <mergeCell ref="A49:C49"/>
    <mergeCell ref="A50:C50"/>
    <mergeCell ref="A51:C51"/>
    <mergeCell ref="A52:C52"/>
    <mergeCell ref="A53:H53"/>
    <mergeCell ref="A54:C54"/>
    <mergeCell ref="A55:C55"/>
    <mergeCell ref="A56:C56"/>
    <mergeCell ref="A57:C57"/>
    <mergeCell ref="A58:H58"/>
    <mergeCell ref="A59:C59"/>
    <mergeCell ref="A60:C60"/>
    <mergeCell ref="A61:C61"/>
    <mergeCell ref="A62:C62"/>
    <mergeCell ref="A63:C63"/>
    <mergeCell ref="A64:H64"/>
    <mergeCell ref="A65:C65"/>
    <mergeCell ref="A66:C66"/>
    <mergeCell ref="A67:C67"/>
    <mergeCell ref="A68:C68"/>
    <mergeCell ref="A69:H69"/>
    <mergeCell ref="A70:C70"/>
    <mergeCell ref="A81:H81"/>
    <mergeCell ref="A82:C82"/>
    <mergeCell ref="A83:C83"/>
    <mergeCell ref="A84:C84"/>
    <mergeCell ref="A85:C85"/>
    <mergeCell ref="A86:H86"/>
    <mergeCell ref="A87:C87"/>
    <mergeCell ref="A88:C88"/>
    <mergeCell ref="A89:C89"/>
    <mergeCell ref="A90:C90"/>
    <mergeCell ref="A91:H91"/>
    <mergeCell ref="A92:C92"/>
    <mergeCell ref="A93:C93"/>
    <mergeCell ref="A94:C94"/>
    <mergeCell ref="A95:C95"/>
    <mergeCell ref="A96:C96"/>
    <mergeCell ref="A97:C97"/>
    <mergeCell ref="A98:C98"/>
    <mergeCell ref="A99:C99"/>
    <mergeCell ref="A100:H100"/>
    <mergeCell ref="A101:C101"/>
    <mergeCell ref="A102:C102"/>
    <mergeCell ref="A103:C103"/>
    <mergeCell ref="A104:C104"/>
    <mergeCell ref="A105:C105"/>
    <mergeCell ref="A106:C106"/>
    <mergeCell ref="A107:C107"/>
    <mergeCell ref="A108:C108"/>
    <mergeCell ref="A109:H109"/>
    <mergeCell ref="A110:C110"/>
    <mergeCell ref="A111:C111"/>
    <mergeCell ref="A112:C112"/>
    <mergeCell ref="A113:C113"/>
    <mergeCell ref="A114:C114"/>
    <mergeCell ref="A115:C115"/>
    <mergeCell ref="A116:C116"/>
    <mergeCell ref="A117:C117"/>
    <mergeCell ref="A118:C118"/>
    <mergeCell ref="A119:C119"/>
    <mergeCell ref="A120:C120"/>
    <mergeCell ref="A121:C121"/>
    <mergeCell ref="A122:C122"/>
    <mergeCell ref="A123:H123"/>
    <mergeCell ref="A124:C124"/>
    <mergeCell ref="A125:C125"/>
    <mergeCell ref="A126:C126"/>
    <mergeCell ref="A127:C127"/>
    <mergeCell ref="A128:C128"/>
    <mergeCell ref="A129:C129"/>
    <mergeCell ref="A130:C130"/>
    <mergeCell ref="A131:C131"/>
    <mergeCell ref="A132:C132"/>
    <mergeCell ref="A133:C133"/>
    <mergeCell ref="A134:C134"/>
    <mergeCell ref="A135:C135"/>
    <mergeCell ref="A136:H136"/>
    <mergeCell ref="A137:C137"/>
    <mergeCell ref="A138:C138"/>
    <mergeCell ref="A139:C139"/>
    <mergeCell ref="A140:C140"/>
    <mergeCell ref="A141:C141"/>
    <mergeCell ref="A142:C142"/>
    <mergeCell ref="A143:C143"/>
    <mergeCell ref="A144:C144"/>
    <mergeCell ref="A145:C145"/>
    <mergeCell ref="A146:C146"/>
    <mergeCell ref="A147:C147"/>
    <mergeCell ref="A148:C148"/>
    <mergeCell ref="A149:C149"/>
    <mergeCell ref="A150:H150"/>
    <mergeCell ref="A151:C151"/>
    <mergeCell ref="A152:C152"/>
    <mergeCell ref="A153:C153"/>
    <mergeCell ref="A154:C154"/>
    <mergeCell ref="A155:C155"/>
    <mergeCell ref="A156:C156"/>
    <mergeCell ref="A157:C157"/>
    <mergeCell ref="A158:C158"/>
    <mergeCell ref="A159:C159"/>
    <mergeCell ref="A160:C160"/>
    <mergeCell ref="A161:H161"/>
    <mergeCell ref="A162:C162"/>
    <mergeCell ref="A163:C163"/>
    <mergeCell ref="A164:H164"/>
    <mergeCell ref="A165:C165"/>
    <mergeCell ref="A166:C166"/>
    <mergeCell ref="A167:H167"/>
    <mergeCell ref="A168:C168"/>
    <mergeCell ref="A169:C169"/>
    <mergeCell ref="A170:C170"/>
    <mergeCell ref="A171:C171"/>
    <mergeCell ref="A172:C172"/>
    <mergeCell ref="A173:H173"/>
    <mergeCell ref="A174:C174"/>
    <mergeCell ref="A175:C175"/>
    <mergeCell ref="A176:C176"/>
    <mergeCell ref="A177:C177"/>
    <mergeCell ref="A178:C178"/>
    <mergeCell ref="A179:C179"/>
    <mergeCell ref="A180:C180"/>
    <mergeCell ref="A181:H181"/>
    <mergeCell ref="A182:C182"/>
    <mergeCell ref="A183:C183"/>
    <mergeCell ref="A184:C184"/>
    <mergeCell ref="A185:C185"/>
    <mergeCell ref="A186:H186"/>
    <mergeCell ref="A187:C187"/>
    <mergeCell ref="A188:C188"/>
    <mergeCell ref="A189:C189"/>
    <mergeCell ref="A190:C190"/>
    <mergeCell ref="A191:H191"/>
    <mergeCell ref="A192:C192"/>
    <mergeCell ref="A193:C193"/>
    <mergeCell ref="A194:C194"/>
    <mergeCell ref="A195:C195"/>
    <mergeCell ref="A196:H196"/>
    <mergeCell ref="A197:C197"/>
    <mergeCell ref="A198:C198"/>
    <mergeCell ref="A199:C199"/>
    <mergeCell ref="A200:C200"/>
    <mergeCell ref="A201:H201"/>
    <mergeCell ref="A202:C202"/>
    <mergeCell ref="A203:C203"/>
    <mergeCell ref="A204:C204"/>
    <mergeCell ref="A205:C205"/>
    <mergeCell ref="A206:H206"/>
    <mergeCell ref="A207:C207"/>
    <mergeCell ref="A208:C208"/>
    <mergeCell ref="A209:C209"/>
    <mergeCell ref="A210:C210"/>
    <mergeCell ref="A211:H211"/>
    <mergeCell ref="A212:C212"/>
    <mergeCell ref="A213:C213"/>
    <mergeCell ref="A214:C214"/>
    <mergeCell ref="A215:C215"/>
    <mergeCell ref="A216:H216"/>
    <mergeCell ref="A217:C217"/>
    <mergeCell ref="A218:C218"/>
    <mergeCell ref="A219:C219"/>
    <mergeCell ref="A220:C220"/>
    <mergeCell ref="A221:C221"/>
    <mergeCell ref="A222:H222"/>
    <mergeCell ref="A223:C223"/>
    <mergeCell ref="A224:C224"/>
    <mergeCell ref="A225:C225"/>
    <mergeCell ref="A226:C226"/>
    <mergeCell ref="A227:H227"/>
    <mergeCell ref="A228:C228"/>
    <mergeCell ref="A229:C229"/>
    <mergeCell ref="A230:C230"/>
    <mergeCell ref="A231:C231"/>
    <mergeCell ref="A232:C232"/>
    <mergeCell ref="A233:C233"/>
    <mergeCell ref="A234:H234"/>
    <mergeCell ref="A235:C235"/>
    <mergeCell ref="A236:C236"/>
    <mergeCell ref="A237:C237"/>
    <mergeCell ref="A238:C238"/>
    <mergeCell ref="A239:H239"/>
    <mergeCell ref="A240:C240"/>
    <mergeCell ref="A241:C241"/>
    <mergeCell ref="A242:C242"/>
    <mergeCell ref="A243:C243"/>
    <mergeCell ref="A244:C244"/>
    <mergeCell ref="A245:C245"/>
    <mergeCell ref="A246:C246"/>
    <mergeCell ref="A247:C247"/>
    <mergeCell ref="A248:C248"/>
    <mergeCell ref="A249:C249"/>
    <mergeCell ref="A250:C250"/>
    <mergeCell ref="A251:C251"/>
    <mergeCell ref="A252:C252"/>
    <mergeCell ref="A253:C253"/>
    <mergeCell ref="A254:C254"/>
    <mergeCell ref="A255:C255"/>
    <mergeCell ref="A256:C256"/>
    <mergeCell ref="A257:C257"/>
    <mergeCell ref="A258:C258"/>
    <mergeCell ref="A259:C259"/>
    <mergeCell ref="A260:C260"/>
    <mergeCell ref="A261:C261"/>
    <mergeCell ref="A262:C262"/>
    <mergeCell ref="A263:C263"/>
    <mergeCell ref="A264:C264"/>
    <mergeCell ref="A265:C265"/>
    <mergeCell ref="A266:C266"/>
    <mergeCell ref="A267:C267"/>
    <mergeCell ref="A268:C268"/>
    <mergeCell ref="A269:C269"/>
    <mergeCell ref="A270:C270"/>
    <mergeCell ref="A271:C271"/>
    <mergeCell ref="A272:C272"/>
    <mergeCell ref="A273:C273"/>
    <mergeCell ref="A274:C274"/>
    <mergeCell ref="A275:C275"/>
    <mergeCell ref="A276:C276"/>
    <mergeCell ref="A277:C277"/>
    <mergeCell ref="A278:C278"/>
    <mergeCell ref="A279:C279"/>
    <mergeCell ref="A280:C280"/>
    <mergeCell ref="A281:C281"/>
    <mergeCell ref="A282:C282"/>
    <mergeCell ref="A283:C283"/>
    <mergeCell ref="A284:C284"/>
    <mergeCell ref="A285:C285"/>
    <mergeCell ref="A286:C286"/>
    <mergeCell ref="A287:C287"/>
    <mergeCell ref="A288:C288"/>
    <mergeCell ref="A289:C289"/>
    <mergeCell ref="A290:C290"/>
    <mergeCell ref="A291:C291"/>
    <mergeCell ref="A292:C292"/>
    <mergeCell ref="A293:H293"/>
    <mergeCell ref="A294:C294"/>
    <mergeCell ref="A295:C295"/>
    <mergeCell ref="A296:C296"/>
    <mergeCell ref="A297:C297"/>
    <mergeCell ref="A298:C298"/>
    <mergeCell ref="A299:H299"/>
    <mergeCell ref="A300:C300"/>
    <mergeCell ref="A301:C301"/>
    <mergeCell ref="A302:C302"/>
    <mergeCell ref="A303:C303"/>
    <mergeCell ref="A304:H304"/>
    <mergeCell ref="A305:C305"/>
    <mergeCell ref="A306:C306"/>
    <mergeCell ref="A307:C307"/>
    <mergeCell ref="A308:C308"/>
    <mergeCell ref="A309:C309"/>
    <mergeCell ref="A310:C310"/>
    <mergeCell ref="A311:H311"/>
    <mergeCell ref="A312:C312"/>
    <mergeCell ref="A313:C313"/>
    <mergeCell ref="A314:H314"/>
    <mergeCell ref="A315:C315"/>
    <mergeCell ref="A316:C316"/>
    <mergeCell ref="A317:H317"/>
    <mergeCell ref="A318:C318"/>
    <mergeCell ref="A319:C319"/>
    <mergeCell ref="A320:H320"/>
    <mergeCell ref="A321:C321"/>
    <mergeCell ref="A322:C322"/>
    <mergeCell ref="A323:C323"/>
    <mergeCell ref="A324:C324"/>
    <mergeCell ref="A325:C325"/>
    <mergeCell ref="A326:H326"/>
    <mergeCell ref="A327:C327"/>
    <mergeCell ref="A328:B328"/>
    <mergeCell ref="D328:D333"/>
    <mergeCell ref="E328:E333"/>
    <mergeCell ref="F328:F333"/>
    <mergeCell ref="G328:G333"/>
    <mergeCell ref="H328:H333"/>
    <mergeCell ref="A329:B329"/>
    <mergeCell ref="A330:B330"/>
    <mergeCell ref="A331:B331"/>
    <mergeCell ref="A332:B332"/>
    <mergeCell ref="A333:B333"/>
    <mergeCell ref="A334:H334"/>
    <mergeCell ref="A335:C335"/>
    <mergeCell ref="A336:C336"/>
    <mergeCell ref="A337:C337"/>
    <mergeCell ref="A338:C338"/>
    <mergeCell ref="A339:C339"/>
    <mergeCell ref="A340:C340"/>
    <mergeCell ref="A341:C341"/>
    <mergeCell ref="A342:C342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30.7"/>
    <col collapsed="false" customWidth="true" hidden="false" outlineLevel="0" max="6" min="2" style="0" width="13.7"/>
    <col collapsed="false" customWidth="true" hidden="false" outlineLevel="0" max="7" min="7" style="0" width="9.13"/>
    <col collapsed="false" customWidth="true" hidden="false" outlineLevel="0" max="26" min="8" style="0" width="8.71"/>
  </cols>
  <sheetData>
    <row r="1" customFormat="false" ht="15" hidden="false" customHeight="false" outlineLevel="0" collapsed="false">
      <c r="A1" s="36" t="s">
        <v>557</v>
      </c>
      <c r="B1" s="36"/>
      <c r="C1" s="36"/>
      <c r="D1" s="36"/>
      <c r="E1" s="36"/>
      <c r="F1" s="36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5" hidden="false" customHeight="false" outlineLevel="0" collapsed="false">
      <c r="A2" s="5" t="s">
        <v>558</v>
      </c>
      <c r="B2" s="5" t="s">
        <v>559</v>
      </c>
      <c r="C2" s="5" t="s">
        <v>560</v>
      </c>
      <c r="D2" s="5" t="s">
        <v>561</v>
      </c>
      <c r="E2" s="5" t="s">
        <v>562</v>
      </c>
      <c r="F2" s="5" t="s">
        <v>563</v>
      </c>
      <c r="G2" s="2" t="s">
        <v>564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5" hidden="false" customHeight="false" outlineLevel="0" collapsed="false">
      <c r="A3" s="7" t="s">
        <v>565</v>
      </c>
      <c r="B3" s="9" t="n">
        <f aca="false">ROUND('Custo Total por Trabalhador'!G342,2)</f>
        <v>4361.39</v>
      </c>
      <c r="C3" s="25" t="n">
        <v>1</v>
      </c>
      <c r="D3" s="9" t="n">
        <f aca="false">B3*C3</f>
        <v>4361.39</v>
      </c>
      <c r="E3" s="25" t="n">
        <v>1</v>
      </c>
      <c r="F3" s="9" t="n">
        <f aca="false">D3*E3</f>
        <v>4361.39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5" hidden="false" customHeight="false" outlineLevel="0" collapsed="false">
      <c r="A4" s="36" t="s">
        <v>566</v>
      </c>
      <c r="B4" s="36"/>
      <c r="C4" s="36"/>
      <c r="D4" s="36"/>
      <c r="E4" s="36"/>
      <c r="F4" s="37" t="n">
        <f aca="false">F3</f>
        <v>4361.39</v>
      </c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5" hidden="false" customHeight="fals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5" hidden="false" customHeight="fals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5" hidden="false" customHeight="fals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5" hidden="false" customHeight="fals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5" hidden="false" customHeight="fals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5" hidden="false" customHeight="false" outlineLevel="0" collapsed="false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5" hidden="false" customHeight="fals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5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5" hidden="false" customHeight="fals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5" hidden="false" customHeight="false" outlineLevel="0" collapsed="false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5" hidden="false" customHeight="fals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false" outlineLevel="0" collapsed="false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.75" hidden="false" customHeight="true" outlineLevel="0" collapsed="false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5.75" hidden="false" customHeight="tru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5.7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5.75" hidden="false" customHeight="tru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5.75" hidden="false" customHeight="true" outlineLevel="0" collapsed="false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5.75" hidden="false" customHeight="tru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5.75" hidden="false" customHeight="tru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5.75" hidden="false" customHeight="true" outlineLevel="0" collapsed="false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5.75" hidden="false" customHeight="true" outlineLevel="0" collapsed="false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5.75" hidden="false" customHeight="true" outlineLevel="0" collapsed="false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5.75" hidden="false" customHeight="tru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5.7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5.7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5.7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5.7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5.7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5.7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5.7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5.7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5.7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5.7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5.7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5.7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5.7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5.7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5.7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5.7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5.7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5.7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5.7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5.7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5.7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5.7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5.7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5.7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5.7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5.7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5.7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5.7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5.7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5.7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5.7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5.7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5.7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5.7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5.7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5.7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5.7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5.7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5.7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5.7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5.7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5.7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5.7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5.7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5.7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5.7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5.7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5.7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5.7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5.7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5.7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5.7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5.7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5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5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5.7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5.7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5.7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5.7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5.7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5.7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5.7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5.7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5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5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5.7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5.7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5.7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5.7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5.7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5.7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5.7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5.7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5.7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5.7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5.7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5.7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5.7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5.7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5.7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5.7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5.7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5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5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5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5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5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5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5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5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5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5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5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5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5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5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5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5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5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5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5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5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5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5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5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5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5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5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5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5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5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5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5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5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5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5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5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5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5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5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5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5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5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5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5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5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5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5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5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5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5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5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5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5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5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5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5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5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5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5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5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5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5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5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5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5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5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5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5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5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5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5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5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5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5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5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5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5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5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5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5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5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5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5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5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5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5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5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5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5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5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5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5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5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5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5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5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5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5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5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5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5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5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5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5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5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5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5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5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5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5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5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5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5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5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5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5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5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5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5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5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5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5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5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5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5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5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5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5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5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5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5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5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5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5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5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5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5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5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5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5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5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5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5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5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5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5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5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5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5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5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5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5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5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5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5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5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5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5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5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5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5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5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5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5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5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5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5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5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5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5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5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5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5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5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5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5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5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5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5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5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5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5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5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5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5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5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5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5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5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5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5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5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5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5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5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5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5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5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5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5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5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5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5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5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5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5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5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5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5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5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5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5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5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5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5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5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5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5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5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5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5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5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5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5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5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5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5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5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5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5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5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5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5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5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5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5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5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5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5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5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5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5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5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5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5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5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5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5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5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5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5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5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5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5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5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5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5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5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5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5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5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5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5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5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5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5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5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5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5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5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5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5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5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5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5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5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5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5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5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5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5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5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5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5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5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5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5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5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5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5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5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5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5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5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5.7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5.7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5.7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5.7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5.7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5.7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5.7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5.7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5.7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5.7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5.7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5.7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5.7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5.7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5.7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5.7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5.7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5.7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5.7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5.7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5.7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5.7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5.7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5.7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5.7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5.7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5.7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5.7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5.7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5.7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5.7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5.7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5.7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5.7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5.7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5.7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5.7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5.7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5.7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5.7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5.7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5.7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5.7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5.7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5.7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5.7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5.7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5.7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5.7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5.7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5.7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5.7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5.7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5.7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5.7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5.7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5.7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5.7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5.7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5.7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5.7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5.7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5.7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5.7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5.7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5.7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5.7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5.7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5.7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5.7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5.7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5.7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5.7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5.7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5.7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5.7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5.7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5.7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5.7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5.7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5.7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5.7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5.7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5.7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5.7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5.7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5.7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5.7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5.7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5.7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5.7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5.7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5.7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5.7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5.7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5.7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5.7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5.7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5.7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5.7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5.7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5.7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5.7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5.7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5.7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5.7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5.7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5.7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:F1"/>
    <mergeCell ref="A4:E4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30.7"/>
    <col collapsed="false" customWidth="true" hidden="false" outlineLevel="0" max="6" min="2" style="0" width="13.7"/>
    <col collapsed="false" customWidth="true" hidden="false" outlineLevel="0" max="7" min="7" style="0" width="9.13"/>
    <col collapsed="false" customWidth="true" hidden="false" outlineLevel="0" max="26" min="8" style="0" width="8.71"/>
  </cols>
  <sheetData>
    <row r="1" customFormat="false" ht="15" hidden="false" customHeight="false" outlineLevel="0" collapsed="false">
      <c r="A1" s="36" t="s">
        <v>567</v>
      </c>
      <c r="B1" s="36"/>
      <c r="C1" s="36"/>
      <c r="D1" s="36"/>
      <c r="E1" s="36"/>
      <c r="F1" s="36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5" hidden="false" customHeight="false" outlineLevel="0" collapsed="false">
      <c r="A2" s="5" t="s">
        <v>558</v>
      </c>
      <c r="B2" s="5" t="s">
        <v>559</v>
      </c>
      <c r="C2" s="5" t="s">
        <v>560</v>
      </c>
      <c r="D2" s="5" t="s">
        <v>561</v>
      </c>
      <c r="E2" s="5" t="s">
        <v>562</v>
      </c>
      <c r="F2" s="5" t="s">
        <v>563</v>
      </c>
      <c r="G2" s="2" t="s">
        <v>564</v>
      </c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5" hidden="false" customHeight="false" outlineLevel="0" collapsed="false">
      <c r="A3" s="7" t="s">
        <v>324</v>
      </c>
      <c r="B3" s="9" t="n">
        <f aca="false">ROUND('Custo Total por Trabalhador'!H342,2)</f>
        <v>6160</v>
      </c>
      <c r="C3" s="25" t="n">
        <v>1</v>
      </c>
      <c r="D3" s="9" t="n">
        <f aca="false">B3*C3</f>
        <v>6160</v>
      </c>
      <c r="E3" s="25" t="n">
        <v>1</v>
      </c>
      <c r="F3" s="9" t="n">
        <f aca="false">D3*E3</f>
        <v>6160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5" hidden="false" customHeight="false" outlineLevel="0" collapsed="false">
      <c r="A4" s="36" t="s">
        <v>568</v>
      </c>
      <c r="B4" s="36"/>
      <c r="C4" s="36"/>
      <c r="D4" s="36"/>
      <c r="E4" s="36"/>
      <c r="F4" s="37" t="n">
        <f aca="false">F3</f>
        <v>6160</v>
      </c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5" hidden="false" customHeight="false" outlineLevel="0" collapsed="false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5" hidden="false" customHeight="false" outlineLevel="0" collapsed="false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5" hidden="false" customHeight="false" outlineLevel="0" collapsed="false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5" hidden="false" customHeight="fals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5" hidden="false" customHeight="false" outlineLevel="0" collapsed="false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5" hidden="false" customHeight="fals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5" hidden="false" customHeight="false" outlineLevel="0" collapsed="false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5" hidden="false" customHeight="fals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5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5" hidden="false" customHeight="fals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5" hidden="false" customHeight="false" outlineLevel="0" collapsed="false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5" hidden="false" customHeight="fals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5" hidden="false" customHeight="fals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false" outlineLevel="0" collapsed="false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.75" hidden="false" customHeight="true" outlineLevel="0" collapsed="false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5.75" hidden="false" customHeight="tru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5.7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5.75" hidden="false" customHeight="tru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5.75" hidden="false" customHeight="true" outlineLevel="0" collapsed="false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5.75" hidden="false" customHeight="tru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5.75" hidden="false" customHeight="tru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5.75" hidden="false" customHeight="true" outlineLevel="0" collapsed="false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5.75" hidden="false" customHeight="true" outlineLevel="0" collapsed="false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5.75" hidden="false" customHeight="true" outlineLevel="0" collapsed="false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5.75" hidden="false" customHeight="tru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5.7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5.7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5.7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5.7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5.7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5.7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5.7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5.7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5.7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5.7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5.7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5.7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5.7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5.7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5.7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5.7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5.7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5.7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5.7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5.7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5.7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5.7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5.7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5.7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5.7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5.7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5.7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5.7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5.7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5.7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5.7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5.7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5.7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5.7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5.7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5.7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5.7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5.7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5.7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5.7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5.7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5.7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5.7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5.7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5.7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5.7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5.7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5.7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5.7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5.7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5.7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5.7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5.7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5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5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5.7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5.7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5.7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5.7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5.7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5.7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5.7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5.7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5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5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5.7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5.7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5.7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5.7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5.7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5.7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5.7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5.7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5.7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5.7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5.7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5.7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5.7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5.7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5.7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5.7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5.7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5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5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5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5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5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5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5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5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5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5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5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5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5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5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5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5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5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5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5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5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5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5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5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5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5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5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5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5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5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5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5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5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5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5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5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5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5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5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5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5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5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5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5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5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5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5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5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5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5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5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5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5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5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5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5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5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5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5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5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5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5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5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5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5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5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5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5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5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5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5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5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5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5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5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5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5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5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5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5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5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5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5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5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5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5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5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5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5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5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5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5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5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5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5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5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5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5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5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5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5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5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5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5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5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5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5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5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5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5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5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5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5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5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5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5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5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5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5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5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5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5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5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5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5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5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5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5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5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5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5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5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5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5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5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5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5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5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5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5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5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5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5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5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5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5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5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5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5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5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5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5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5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5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5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5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5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5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5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5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5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5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5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5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5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5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5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5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5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5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5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5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5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5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5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5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5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5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5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5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5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5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5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5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5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5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5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5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5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5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5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5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5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5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5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5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5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5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5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5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5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5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5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5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5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5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5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5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5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5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5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5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5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5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5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5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5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5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5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5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5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5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5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5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5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5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5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5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5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5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5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5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5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5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5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5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5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5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5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5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5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5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5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5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5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5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5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5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5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5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5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5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5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5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5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5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5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5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5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5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5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5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5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5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5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5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5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5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5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5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5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5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5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5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5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5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5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5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5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5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5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5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5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5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5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5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5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5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5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5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5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5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5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5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5.7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5.7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5.7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5.7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5.7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5.7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5.7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5.7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5.7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5.7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5.7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5.7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5.7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5.7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5.7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5.7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5.7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5.7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5.7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5.7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5.7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5.7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5.7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5.7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5.7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5.7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5.7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5.7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5.7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5.7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5.7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5.7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5.7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5.7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5.7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5.7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5.7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5.7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5.7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5.7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5.7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5.7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5.7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5.7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5.7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5.7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5.7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5.7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5.7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5.7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5.7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5.7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5.7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5.7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5.7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5.7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5.7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5.7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5.7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5.7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5.7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5.7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5.7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5.7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5.7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5.7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5.7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5.7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5.7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5.7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5.7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5.7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5.7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5.7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5.7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5.7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5.7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5.7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5.7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5.7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5.7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5.7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5.7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5.7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5.7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5.7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5.7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5.7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5.7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5.7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5.7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5.7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5.7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5.7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5.7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5.7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5.7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5.7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5.7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5.7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5.7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5.7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5.7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5.7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5.7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5.7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5.7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5.7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2">
    <mergeCell ref="A1:F1"/>
    <mergeCell ref="A4:E4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9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2" min="1" style="0" width="6.71"/>
    <col collapsed="false" customWidth="true" hidden="false" outlineLevel="0" max="3" min="3" style="0" width="35.71"/>
    <col collapsed="false" customWidth="true" hidden="false" outlineLevel="0" max="4" min="4" style="0" width="9.13"/>
    <col collapsed="false" customWidth="true" hidden="false" outlineLevel="0" max="5" min="5" style="0" width="15.71"/>
    <col collapsed="false" customWidth="true" hidden="false" outlineLevel="0" max="6" min="6" style="0" width="18.71"/>
    <col collapsed="false" customWidth="true" hidden="false" outlineLevel="0" max="9" min="7" style="0" width="16.71"/>
    <col collapsed="false" customWidth="true" hidden="false" outlineLevel="0" max="10" min="10" style="0" width="9.13"/>
    <col collapsed="false" customWidth="true" hidden="false" outlineLevel="0" max="12" min="11" style="0" width="20.71"/>
    <col collapsed="false" customWidth="true" hidden="false" outlineLevel="0" max="13" min="13" style="0" width="9.13"/>
    <col collapsed="false" customWidth="true" hidden="false" outlineLevel="0" max="26" min="14" style="0" width="8.71"/>
  </cols>
  <sheetData>
    <row r="1" customFormat="false" ht="15" hidden="false" customHeight="false" outlineLevel="0" collapsed="false">
      <c r="A1" s="15" t="s">
        <v>569</v>
      </c>
      <c r="B1" s="15"/>
      <c r="C1" s="15"/>
      <c r="D1" s="15"/>
      <c r="E1" s="15"/>
      <c r="F1" s="15"/>
      <c r="G1" s="15"/>
      <c r="H1" s="15"/>
      <c r="I1" s="15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5" hidden="false" customHeight="false" outlineLevel="0" collapsed="false">
      <c r="A2" s="1" t="s">
        <v>570</v>
      </c>
      <c r="B2" s="1" t="s">
        <v>571</v>
      </c>
      <c r="C2" s="1" t="s">
        <v>379</v>
      </c>
      <c r="D2" s="1" t="s">
        <v>572</v>
      </c>
      <c r="E2" s="1" t="s">
        <v>380</v>
      </c>
      <c r="F2" s="1" t="s">
        <v>573</v>
      </c>
      <c r="G2" s="1" t="s">
        <v>574</v>
      </c>
      <c r="H2" s="1" t="s">
        <v>575</v>
      </c>
      <c r="I2" s="1" t="s">
        <v>576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5" hidden="false" customHeight="false" outlineLevel="0" collapsed="false">
      <c r="A3" s="25" t="n">
        <v>1</v>
      </c>
      <c r="B3" s="25" t="n">
        <v>1</v>
      </c>
      <c r="C3" s="7" t="s">
        <v>577</v>
      </c>
      <c r="D3" s="25" t="n">
        <v>25194</v>
      </c>
      <c r="E3" s="25" t="s">
        <v>558</v>
      </c>
      <c r="F3" s="25" t="n">
        <v>12</v>
      </c>
      <c r="G3" s="32" t="n">
        <f aca="false">Limpeza!E21</f>
        <v>30092.74</v>
      </c>
      <c r="H3" s="32" t="n">
        <f aca="false">I3/12</f>
        <v>30092.74</v>
      </c>
      <c r="I3" s="32" t="n">
        <f aca="false">F3*G3</f>
        <v>361112.88</v>
      </c>
      <c r="J3" s="2" t="s">
        <v>578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5" hidden="false" customHeight="false" outlineLevel="0" collapsed="false">
      <c r="A4" s="25"/>
      <c r="B4" s="25" t="n">
        <v>2</v>
      </c>
      <c r="C4" s="7" t="s">
        <v>579</v>
      </c>
      <c r="D4" s="25" t="n">
        <v>8729</v>
      </c>
      <c r="E4" s="25" t="s">
        <v>580</v>
      </c>
      <c r="F4" s="25" t="n">
        <f aca="false">12*Recepção!E3</f>
        <v>12</v>
      </c>
      <c r="G4" s="32" t="n">
        <f aca="false">Recepção!D3</f>
        <v>4361.39</v>
      </c>
      <c r="H4" s="32" t="n">
        <f aca="false">I4/12</f>
        <v>4361.39</v>
      </c>
      <c r="I4" s="32" t="n">
        <f aca="false">F4*G4</f>
        <v>52336.68</v>
      </c>
      <c r="J4" s="2" t="s">
        <v>581</v>
      </c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5" hidden="false" customHeight="false" outlineLevel="0" collapsed="false">
      <c r="A5" s="25"/>
      <c r="B5" s="25" t="n">
        <v>3</v>
      </c>
      <c r="C5" s="7" t="s">
        <v>582</v>
      </c>
      <c r="D5" s="25" t="n">
        <v>24325</v>
      </c>
      <c r="E5" s="25" t="s">
        <v>580</v>
      </c>
      <c r="F5" s="25" t="n">
        <f aca="false">12*Jardinagem!E3</f>
        <v>12</v>
      </c>
      <c r="G5" s="32" t="n">
        <f aca="false">Jardinagem!D3</f>
        <v>6160</v>
      </c>
      <c r="H5" s="32" t="n">
        <f aca="false">I5/12</f>
        <v>6160</v>
      </c>
      <c r="I5" s="32" t="n">
        <f aca="false">F5*G5</f>
        <v>73920</v>
      </c>
      <c r="J5" s="2" t="s">
        <v>583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5" hidden="false" customHeight="false" outlineLevel="0" collapsed="false">
      <c r="A6" s="1" t="s">
        <v>584</v>
      </c>
      <c r="B6" s="1"/>
      <c r="C6" s="1"/>
      <c r="D6" s="1"/>
      <c r="E6" s="1"/>
      <c r="F6" s="1"/>
      <c r="G6" s="1"/>
      <c r="H6" s="83" t="n">
        <f aca="false">SUM(H3:H5)</f>
        <v>40614.13</v>
      </c>
      <c r="I6" s="83" t="n">
        <f aca="false">SUM(I3:I5)</f>
        <v>487369.56</v>
      </c>
      <c r="J6" s="2" t="s">
        <v>585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5" hidden="false" customHeight="false" outlineLevel="0" collapsed="false">
      <c r="A7" s="3"/>
      <c r="B7" s="3"/>
      <c r="C7" s="3"/>
      <c r="D7" s="3"/>
      <c r="E7" s="3"/>
      <c r="F7" s="3"/>
      <c r="G7" s="3"/>
      <c r="H7" s="3"/>
      <c r="I7" s="3"/>
      <c r="J7" s="2" t="s">
        <v>586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5" hidden="false" customHeight="false" outlineLevel="0" collapsed="false">
      <c r="A8" s="3"/>
      <c r="B8" s="3"/>
      <c r="C8" s="3"/>
      <c r="D8" s="3"/>
      <c r="E8" s="3"/>
      <c r="F8" s="3"/>
      <c r="G8" s="84"/>
      <c r="H8" s="85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5" hidden="false" customHeight="false" outlineLevel="0" collapsed="false">
      <c r="A9" s="3"/>
      <c r="B9" s="3"/>
      <c r="C9" s="3"/>
      <c r="D9" s="3"/>
      <c r="E9" s="3"/>
      <c r="F9" s="3"/>
      <c r="G9" s="84"/>
      <c r="H9" s="86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5" hidden="false" customHeight="false" outlineLevel="0" collapsed="false">
      <c r="A10" s="3"/>
      <c r="B10" s="3"/>
      <c r="C10" s="3"/>
      <c r="D10" s="3"/>
      <c r="E10" s="3"/>
      <c r="F10" s="3"/>
      <c r="G10" s="3"/>
      <c r="H10" s="3"/>
      <c r="I10" s="3"/>
      <c r="J10" s="3"/>
      <c r="K10" s="87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5" hidden="false" customHeight="false" outlineLevel="0" collapsed="false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5" hidden="false" customHeight="false" outlineLevel="0" collapsed="false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5" hidden="false" customHeight="false" outlineLevel="0" collapsed="false">
      <c r="A13" s="3"/>
      <c r="B13" s="3"/>
      <c r="C13" s="3"/>
      <c r="D13" s="3"/>
      <c r="E13" s="3"/>
      <c r="F13" s="3"/>
      <c r="G13" s="3"/>
      <c r="H13" s="3"/>
      <c r="I13" s="3"/>
      <c r="J13" s="3"/>
      <c r="K13" s="88"/>
      <c r="L13" s="3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5" hidden="false" customHeight="false" outlineLevel="0" collapsed="false">
      <c r="A14" s="3"/>
      <c r="B14" s="3"/>
      <c r="C14" s="3"/>
      <c r="D14" s="3"/>
      <c r="E14" s="3"/>
      <c r="F14" s="3"/>
      <c r="G14" s="3"/>
      <c r="H14" s="3"/>
      <c r="I14" s="3"/>
      <c r="J14" s="3"/>
      <c r="K14" s="88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5" hidden="false" customHeight="false" outlineLevel="0" collapsed="false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5" hidden="false" customHeight="false" outlineLevel="0" collapsed="false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5.75" hidden="false" customHeight="true" outlineLevel="0" collapsed="false">
      <c r="A17" s="3"/>
      <c r="B17" s="3"/>
      <c r="C17" s="3"/>
      <c r="D17" s="3"/>
      <c r="E17" s="3"/>
      <c r="F17" s="3"/>
      <c r="G17" s="3"/>
      <c r="H17" s="3"/>
      <c r="I17" s="3"/>
      <c r="J17" s="3"/>
      <c r="K17" s="88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5.75" hidden="false" customHeight="true" outlineLevel="0" collapsed="false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5.75" hidden="false" customHeight="true" outlineLevel="0" collapsed="false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.75" hidden="false" customHeight="true" outlineLevel="0" collapsed="false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.75" hidden="false" customHeight="true" outlineLevel="0" collapsed="false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5.75" hidden="false" customHeight="tru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5.7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5.75" hidden="false" customHeight="tru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5.75" hidden="false" customHeight="true" outlineLevel="0" collapsed="false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5.75" hidden="false" customHeight="tru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5.75" hidden="false" customHeight="tru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5.75" hidden="false" customHeight="true" outlineLevel="0" collapsed="false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5.75" hidden="false" customHeight="true" outlineLevel="0" collapsed="false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5.75" hidden="false" customHeight="true" outlineLevel="0" collapsed="false">
      <c r="A30" s="3"/>
      <c r="B30" s="3"/>
      <c r="C30" s="3"/>
      <c r="D30" s="3"/>
      <c r="E30" s="3"/>
      <c r="F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5.75" hidden="false" customHeight="true" outlineLevel="0" collapsed="false">
      <c r="A31" s="3"/>
      <c r="B31" s="3"/>
      <c r="C31" s="3"/>
      <c r="D31" s="3"/>
      <c r="E31" s="3"/>
      <c r="F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5.75" hidden="false" customHeight="true" outlineLevel="0" collapsed="false">
      <c r="A32" s="3"/>
      <c r="B32" s="3"/>
      <c r="C32" s="3"/>
      <c r="D32" s="3"/>
      <c r="E32" s="3"/>
      <c r="F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5.7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5.7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5.7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5.7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5.7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5.7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5.7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5.7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5.7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5.7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5.7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5.7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5.7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5.7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5.7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5.7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5.7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5.7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5.7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5.7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5.7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5.7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5.7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5.7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5.7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5.7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5.7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5.7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5.7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5.7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5.7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5.7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5.7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5.7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5.7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5.7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5.7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5.7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5.7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5.7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5.7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5.7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5.7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5.7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5.7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5.7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5.7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5.7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5.7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5.7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5.7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5.7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5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5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5.7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5.7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5.7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5.7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5.7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5.7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5.7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5.7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5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5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5.7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5.7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5.7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5.7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5.7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5.7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5.7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5.7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5.7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5.7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5.7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5.7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5.7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5.7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5.7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5.7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5.7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5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5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5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5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5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5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5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5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5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5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5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5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5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5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5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5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5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5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5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5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5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5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5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5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5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5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5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5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5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5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5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5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5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5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5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5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5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5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5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5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5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5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5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5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5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5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5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5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5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5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5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5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5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5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5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5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5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5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5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5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5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5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5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5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5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5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5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5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5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5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5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5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5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5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5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5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5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5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5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5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5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5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5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5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5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5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5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5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5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5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5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5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5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5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5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5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5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5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5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5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5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5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5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5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5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5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5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5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5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5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5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5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5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5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5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5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5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5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5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5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5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5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5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5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5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5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5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5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5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5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5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5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5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5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5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5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5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5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5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5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5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5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5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5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5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5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5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5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5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5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5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5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5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5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5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5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5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5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5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5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5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5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5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5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5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5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5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5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5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5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5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5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5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5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5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5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5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5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5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5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5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5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5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5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5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5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5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5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5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5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5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5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5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5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5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5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5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5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5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5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5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5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5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5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5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5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5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5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5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5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5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5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5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5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5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5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5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5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5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5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5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5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5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5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5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5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5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5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5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5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5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5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5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5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5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5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5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5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5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5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5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5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5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5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5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5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5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5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5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5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5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5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5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5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5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5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5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5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5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5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5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5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5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5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5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5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5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5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5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5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5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5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5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5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5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5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5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5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5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5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5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5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5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5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5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5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5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5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5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5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5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5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5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5.7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5.7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5.7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5.7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5.7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5.7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5.7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5.7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5.7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5.7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5.7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5.7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5.7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5.7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5.7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5.7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5.7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5.7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5.7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5.7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5.7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5.7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5.7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5.7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5.7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5.7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5.7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5.7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5.7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5.7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5.7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5.7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5.7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5.7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5.7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5.7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5.7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5.7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5.7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5.7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5.7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5.7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5.7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5.7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5.7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5.7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5.7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5.7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5.7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5.7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5.7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5.7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5.7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5.7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5.7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5.7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5.7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5.7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5.7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5.7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5.7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5.7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5.7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5.7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5.7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5.7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5.7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5.7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5.7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5.7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5.7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5.7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5.7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5.7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5.7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5.7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5.7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5.7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5.7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5.7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5.7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5.7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5.7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5.7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5.7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5.7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5.7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5.7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5.7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5.7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5.7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5.7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5.7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5.7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5.7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5.7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5.7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5.7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5.7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5.7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5.7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5.7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5.7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5.7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</sheetData>
  <mergeCells count="3">
    <mergeCell ref="A1:I1"/>
    <mergeCell ref="A3:A5"/>
    <mergeCell ref="A6:G6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52.71"/>
    <col collapsed="false" customWidth="true" hidden="false" outlineLevel="0" max="3" min="3" style="0" width="13.29"/>
    <col collapsed="false" customWidth="true" hidden="false" outlineLevel="0" max="6" min="4" style="0" width="9.13"/>
    <col collapsed="false" customWidth="true" hidden="false" outlineLevel="0" max="26" min="7" style="0" width="8.71"/>
  </cols>
  <sheetData>
    <row r="1" customFormat="false" ht="15" hidden="false" customHeight="false" outlineLevel="0" collapsed="false">
      <c r="A1" s="15" t="s">
        <v>298</v>
      </c>
      <c r="B1" s="15"/>
      <c r="C1" s="15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5" hidden="false" customHeight="false" outlineLevel="0" collapsed="false">
      <c r="A2" s="38" t="s">
        <v>299</v>
      </c>
      <c r="B2" s="38"/>
      <c r="C2" s="38" t="s">
        <v>300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5" hidden="false" customHeight="true" outlineLevel="0" collapsed="false">
      <c r="A3" s="5" t="s">
        <v>301</v>
      </c>
      <c r="B3" s="7" t="s">
        <v>302</v>
      </c>
      <c r="C3" s="39"/>
      <c r="D3" s="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5" hidden="false" customHeight="false" outlineLevel="0" collapsed="false">
      <c r="A4" s="5"/>
      <c r="B4" s="7" t="s">
        <v>303</v>
      </c>
      <c r="C4" s="40" t="n">
        <v>1651.32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5" hidden="false" customHeight="false" outlineLevel="0" collapsed="false">
      <c r="A5" s="5"/>
      <c r="B5" s="7" t="s">
        <v>304</v>
      </c>
      <c r="C5" s="41" t="n">
        <v>288.91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5" hidden="false" customHeight="false" outlineLevel="0" collapsed="false">
      <c r="A6" s="5"/>
      <c r="B6" s="7" t="s">
        <v>305</v>
      </c>
      <c r="C6" s="41" t="n">
        <v>38.65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5" hidden="false" customHeight="false" outlineLevel="0" collapsed="false">
      <c r="A7" s="5"/>
      <c r="B7" s="7" t="s">
        <v>306</v>
      </c>
      <c r="C7" s="41" t="n">
        <v>205.52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5" hidden="false" customHeight="false" outlineLevel="0" collapsed="false">
      <c r="A8" s="5"/>
      <c r="B8" s="7" t="s">
        <v>307</v>
      </c>
      <c r="C8" s="41" t="n">
        <v>463.41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5" hidden="false" customHeight="false" outlineLevel="0" collapsed="false">
      <c r="A9" s="5"/>
      <c r="B9" s="7" t="s">
        <v>308</v>
      </c>
      <c r="C9" s="41" t="n">
        <v>241.17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5" hidden="false" customHeight="true" outlineLevel="0" collapsed="false">
      <c r="A10" s="5" t="s">
        <v>309</v>
      </c>
      <c r="B10" s="7" t="s">
        <v>310</v>
      </c>
      <c r="C10" s="40" t="n">
        <v>605.73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5" hidden="false" customHeight="false" outlineLevel="0" collapsed="false">
      <c r="A11" s="5"/>
      <c r="B11" s="7" t="s">
        <v>311</v>
      </c>
      <c r="C11" s="41" t="n">
        <v>8692.6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5" hidden="false" customHeight="false" outlineLevel="0" collapsed="false">
      <c r="A12" s="5"/>
      <c r="B12" s="7" t="s">
        <v>312</v>
      </c>
      <c r="C12" s="4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5" hidden="false" customHeight="false" outlineLevel="0" collapsed="false">
      <c r="A13" s="5"/>
      <c r="B13" s="7" t="s">
        <v>313</v>
      </c>
      <c r="C13" s="4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5" hidden="false" customHeight="false" outlineLevel="0" collapsed="false">
      <c r="A14" s="5"/>
      <c r="B14" s="7" t="s">
        <v>314</v>
      </c>
      <c r="C14" s="41" t="n">
        <v>10846.11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5" hidden="false" customHeight="false" outlineLevel="0" collapsed="false">
      <c r="A15" s="5"/>
      <c r="B15" s="7" t="s">
        <v>315</v>
      </c>
      <c r="C15" s="39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5" hidden="false" customHeight="true" outlineLevel="0" collapsed="false">
      <c r="A16" s="5" t="s">
        <v>316</v>
      </c>
      <c r="B16" s="7" t="s">
        <v>317</v>
      </c>
      <c r="C16" s="39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5" hidden="false" customHeight="false" outlineLevel="0" collapsed="false">
      <c r="A17" s="5"/>
      <c r="B17" s="7" t="s">
        <v>318</v>
      </c>
      <c r="C17" s="40" t="n">
        <f aca="false">182.8+51.18+274.2</f>
        <v>508.18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5" hidden="false" customHeight="false" outlineLevel="0" collapsed="false">
      <c r="A18" s="5"/>
      <c r="B18" s="7" t="s">
        <v>319</v>
      </c>
      <c r="C18" s="41" t="n">
        <v>457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5" hidden="false" customHeight="false" outlineLevel="0" collapsed="false">
      <c r="A19" s="5" t="s">
        <v>320</v>
      </c>
      <c r="B19" s="7" t="s">
        <v>320</v>
      </c>
      <c r="C19" s="39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false" outlineLevel="0" collapsed="false">
      <c r="A20" s="5" t="s">
        <v>321</v>
      </c>
      <c r="B20" s="7" t="s">
        <v>322</v>
      </c>
      <c r="C20" s="39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.75" hidden="false" customHeight="true" outlineLevel="0" collapsed="false">
      <c r="A21" s="3"/>
      <c r="B21" s="25" t="s">
        <v>323</v>
      </c>
      <c r="C21" s="39" t="n">
        <f aca="false">SUM(C3:C20)</f>
        <v>23998.6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5.75" hidden="false" customHeight="true" outlineLevel="0" collapsed="false">
      <c r="A22" s="15" t="s">
        <v>298</v>
      </c>
      <c r="B22" s="15"/>
      <c r="C22" s="15"/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5.75" hidden="false" customHeight="true" outlineLevel="0" collapsed="false">
      <c r="A23" s="38" t="s">
        <v>324</v>
      </c>
      <c r="B23" s="38"/>
      <c r="C23" s="38" t="s">
        <v>300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5.75" hidden="false" customHeight="true" outlineLevel="0" collapsed="false">
      <c r="A24" s="7" t="s">
        <v>325</v>
      </c>
      <c r="B24" s="7"/>
      <c r="C24" s="39" t="n">
        <v>4085.98</v>
      </c>
      <c r="D24" s="2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5.75" hidden="false" customHeight="true" outlineLevel="0" collapsed="false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5.75" hidden="false" customHeight="tru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5.75" hidden="false" customHeight="tru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5.75" hidden="false" customHeight="true" outlineLevel="0" collapsed="false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5.75" hidden="false" customHeight="true" outlineLevel="0" collapsed="false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5.75" hidden="false" customHeight="true" outlineLevel="0" collapsed="false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5.75" hidden="false" customHeight="tru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5.7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5.7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5.7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5.7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5.7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5.7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5.7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5.7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5.7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5.7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5.7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5.7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5.7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5.7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5.7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5.7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5.7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5.7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5.7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5.7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5.7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5.7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5.7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5.7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5.7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5.7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5.7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5.7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5.7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5.7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5.7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5.7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5.7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5.7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5.7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5.7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5.7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5.7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5.7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5.7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5.7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5.7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5.7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5.7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5.7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5.7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5.7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5.7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5.7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5.7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5.7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5.7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5.7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5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5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5.7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5.7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5.7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5.7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5.7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5.7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5.7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5.7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5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5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5.7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5.7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5.7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5.7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5.7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5.7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5.7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5.7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5.7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5.7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5.7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5.7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5.7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5.7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5.7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5.7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5.7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5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5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5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5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5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5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5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5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5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5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5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5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5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5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5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5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5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5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5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5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5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5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5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5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5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5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5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5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5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5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5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5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5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5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5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5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5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5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5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5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5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5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5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5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5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5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5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5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5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5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5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5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5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5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5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5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5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5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5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5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5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5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5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5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5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5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5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5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5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5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5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5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5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5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5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5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5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5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5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5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5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5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5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5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5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5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5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5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5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5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5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5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5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5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5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5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5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5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5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5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5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5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5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5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5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5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5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5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5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5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5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5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5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5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5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5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5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5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5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5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5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5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5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5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5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5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5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5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5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5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5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5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5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5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5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5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5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5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5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5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5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5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5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5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5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5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5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5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5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5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5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5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5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5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5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5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5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5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5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5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5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5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5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5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5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5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5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5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5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5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5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5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5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5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5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5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5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5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5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5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5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5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5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5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5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5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5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5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5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5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5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5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5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5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5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5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5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5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5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5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5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5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5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5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5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5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5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5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5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5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5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5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5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5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5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5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5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5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5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5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5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5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5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5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5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5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5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5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5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5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5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5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5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5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5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5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5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5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5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5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5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5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5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5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5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5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5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5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5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5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5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5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5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5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5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5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5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5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5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5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5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5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5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5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5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5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5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5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5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5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5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5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5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5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5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5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5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5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5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5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5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5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5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5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5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5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5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5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5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5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5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5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5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5.7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5.7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5.7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5.7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5.7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5.7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5.7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5.7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5.7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5.7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5.7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5.7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5.7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5.7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5.7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5.7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5.7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5.7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5.7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5.7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5.7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5.7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5.7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5.7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5.7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5.7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5.7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5.7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5.7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5.7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5.7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5.7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5.7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5.7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5.7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5.7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5.7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5.7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5.7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5.7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5.7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5.7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5.7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5.7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5.7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5.7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5.7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5.7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5.7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5.7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5.7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5.7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5.7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5.7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5.7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5.7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5.7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5.7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5.7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5.7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5.7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5.7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5.7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5.7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5.7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5.7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5.7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5.7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5.7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5.7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5.7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5.7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5.7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5.7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5.7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5.7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5.7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5.7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5.7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5.7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5.7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5.7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5.7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5.7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5.7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5.7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5.7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5.7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5.7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5.7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5.7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5.7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5.7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5.7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5.7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5.7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5.7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5.7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5.7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5.7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5.7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5.7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5.7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5.7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5.7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5.7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5.7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5.7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8">
    <mergeCell ref="A1:C1"/>
    <mergeCell ref="A2:B2"/>
    <mergeCell ref="A3:A9"/>
    <mergeCell ref="A10:A15"/>
    <mergeCell ref="A16:A18"/>
    <mergeCell ref="A22:C22"/>
    <mergeCell ref="A23:B23"/>
    <mergeCell ref="A24:B24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4"/>
  <sheetViews>
    <sheetView showFormulas="false" showGridLines="true" showRowColHeaders="true" showZeros="true" rightToLeft="false" tabSelected="false" showOutlineSymbols="true" defaultGridColor="true" view="normal" topLeftCell="A16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52.71"/>
    <col collapsed="false" customWidth="true" hidden="false" outlineLevel="0" max="7" min="3" style="0" width="14.7"/>
    <col collapsed="false" customWidth="true" hidden="false" outlineLevel="0" max="8" min="8" style="0" width="9.13"/>
    <col collapsed="false" customWidth="true" hidden="false" outlineLevel="0" max="26" min="9" style="0" width="8.71"/>
  </cols>
  <sheetData>
    <row r="1" customFormat="false" ht="15" hidden="false" customHeight="false" outlineLevel="0" collapsed="false">
      <c r="A1" s="15" t="s">
        <v>326</v>
      </c>
      <c r="B1" s="15"/>
      <c r="C1" s="15"/>
      <c r="D1" s="15"/>
      <c r="E1" s="15"/>
      <c r="F1" s="15"/>
      <c r="G1" s="15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5" hidden="false" customHeight="false" outlineLevel="0" collapsed="false">
      <c r="A2" s="43" t="s">
        <v>327</v>
      </c>
      <c r="B2" s="43"/>
      <c r="C2" s="43"/>
      <c r="D2" s="43"/>
      <c r="E2" s="43"/>
      <c r="F2" s="43"/>
      <c r="G2" s="4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5" hidden="false" customHeight="false" outlineLevel="0" collapsed="false">
      <c r="A3" s="44" t="s">
        <v>328</v>
      </c>
      <c r="B3" s="44"/>
      <c r="C3" s="44"/>
      <c r="D3" s="44"/>
      <c r="E3" s="44"/>
      <c r="F3" s="44"/>
      <c r="G3" s="44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23.85" hidden="false" customHeight="false" outlineLevel="0" collapsed="false">
      <c r="A4" s="38" t="s">
        <v>329</v>
      </c>
      <c r="B4" s="38"/>
      <c r="C4" s="45" t="s">
        <v>300</v>
      </c>
      <c r="D4" s="45" t="s">
        <v>330</v>
      </c>
      <c r="E4" s="45" t="s">
        <v>331</v>
      </c>
      <c r="F4" s="45" t="s">
        <v>332</v>
      </c>
      <c r="G4" s="45" t="s">
        <v>333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5" hidden="false" customHeight="true" outlineLevel="0" collapsed="false">
      <c r="A5" s="5" t="s">
        <v>301</v>
      </c>
      <c r="B5" s="7" t="s">
        <v>302</v>
      </c>
      <c r="C5" s="39" t="n">
        <f aca="false">'Áreas - Tamanho (m²)'!C3</f>
        <v>0</v>
      </c>
      <c r="D5" s="28" t="n">
        <v>800</v>
      </c>
      <c r="E5" s="29" t="n">
        <v>1</v>
      </c>
      <c r="F5" s="46" t="n">
        <f aca="false">(C5/E5)/D5</f>
        <v>0</v>
      </c>
      <c r="G5" s="46" t="n">
        <f aca="false">F5/30</f>
        <v>0</v>
      </c>
      <c r="H5" s="2" t="s">
        <v>334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5" hidden="false" customHeight="false" outlineLevel="0" collapsed="false">
      <c r="A6" s="5"/>
      <c r="B6" s="7" t="s">
        <v>303</v>
      </c>
      <c r="C6" s="39" t="n">
        <f aca="false">'Áreas - Tamanho (m²)'!C4</f>
        <v>1651.32</v>
      </c>
      <c r="D6" s="28" t="n">
        <v>800</v>
      </c>
      <c r="E6" s="29" t="n">
        <v>1</v>
      </c>
      <c r="F6" s="46" t="n">
        <f aca="false">(C6/E6)/D6</f>
        <v>2.06415</v>
      </c>
      <c r="G6" s="46" t="n">
        <f aca="false">F6/30</f>
        <v>0.068805</v>
      </c>
      <c r="H6" s="2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5" hidden="false" customHeight="false" outlineLevel="0" collapsed="false">
      <c r="A7" s="5"/>
      <c r="B7" s="7" t="s">
        <v>304</v>
      </c>
      <c r="C7" s="39" t="n">
        <f aca="false">'Áreas - Tamanho (m²)'!C5</f>
        <v>288.91</v>
      </c>
      <c r="D7" s="28" t="n">
        <v>360</v>
      </c>
      <c r="E7" s="47" t="n">
        <v>2</v>
      </c>
      <c r="F7" s="46" t="n">
        <f aca="false">(C7/E7)/D7</f>
        <v>0.401263888888889</v>
      </c>
      <c r="G7" s="46" t="n">
        <f aca="false">F7/30</f>
        <v>0.013375462962963</v>
      </c>
      <c r="H7" s="48" t="s">
        <v>335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5" hidden="false" customHeight="false" outlineLevel="0" collapsed="false">
      <c r="A8" s="5"/>
      <c r="B8" s="7" t="s">
        <v>305</v>
      </c>
      <c r="C8" s="39" t="n">
        <f aca="false">'Áreas - Tamanho (m²)'!C6</f>
        <v>38.65</v>
      </c>
      <c r="D8" s="28" t="n">
        <v>1500</v>
      </c>
      <c r="E8" s="47" t="n">
        <v>2</v>
      </c>
      <c r="F8" s="46" t="n">
        <f aca="false">(C8/E8)/D8</f>
        <v>0.0128833333333333</v>
      </c>
      <c r="G8" s="46" t="n">
        <f aca="false">F8/30</f>
        <v>0.000429444444444444</v>
      </c>
      <c r="H8" s="3" t="n">
        <v>1</v>
      </c>
      <c r="I8" s="49" t="s">
        <v>336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5" hidden="false" customHeight="false" outlineLevel="0" collapsed="false">
      <c r="A9" s="5"/>
      <c r="B9" s="7" t="s">
        <v>306</v>
      </c>
      <c r="C9" s="39" t="n">
        <f aca="false">'Áreas - Tamanho (m²)'!C7</f>
        <v>205.52</v>
      </c>
      <c r="D9" s="28" t="n">
        <v>1200</v>
      </c>
      <c r="E9" s="47" t="n">
        <v>7</v>
      </c>
      <c r="F9" s="46" t="n">
        <f aca="false">(C9/E9)/D9</f>
        <v>0.0244666666666667</v>
      </c>
      <c r="G9" s="46" t="n">
        <f aca="false">F9/30</f>
        <v>0.000815555555555556</v>
      </c>
      <c r="H9" s="3" t="n">
        <v>2</v>
      </c>
      <c r="I9" s="49" t="s">
        <v>337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5" hidden="false" customHeight="false" outlineLevel="0" collapsed="false">
      <c r="A10" s="5"/>
      <c r="B10" s="7" t="s">
        <v>307</v>
      </c>
      <c r="C10" s="39" t="n">
        <f aca="false">'Áreas - Tamanho (m²)'!C8</f>
        <v>463.41</v>
      </c>
      <c r="D10" s="28" t="n">
        <v>1000</v>
      </c>
      <c r="E10" s="29" t="n">
        <v>1</v>
      </c>
      <c r="F10" s="46" t="n">
        <f aca="false">(C10/E10)/D10</f>
        <v>0.46341</v>
      </c>
      <c r="G10" s="46" t="n">
        <f aca="false">F10/30</f>
        <v>0.015447</v>
      </c>
      <c r="H10" s="3" t="n">
        <v>7</v>
      </c>
      <c r="I10" s="49" t="s">
        <v>338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5" hidden="false" customHeight="false" outlineLevel="0" collapsed="false">
      <c r="A11" s="5"/>
      <c r="B11" s="7" t="s">
        <v>308</v>
      </c>
      <c r="C11" s="39" t="n">
        <f aca="false">'Áreas - Tamanho (m²)'!C9</f>
        <v>241.17</v>
      </c>
      <c r="D11" s="28" t="n">
        <v>200</v>
      </c>
      <c r="E11" s="29" t="n">
        <v>1</v>
      </c>
      <c r="F11" s="46" t="n">
        <f aca="false">(C11/E11)/D11</f>
        <v>1.20585</v>
      </c>
      <c r="G11" s="46" t="n">
        <f aca="false">F11/30</f>
        <v>0.040195</v>
      </c>
      <c r="H11" s="3" t="n">
        <v>15</v>
      </c>
      <c r="I11" s="49" t="s">
        <v>339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5" hidden="false" customHeight="true" outlineLevel="0" collapsed="false">
      <c r="A12" s="5" t="s">
        <v>309</v>
      </c>
      <c r="B12" s="7" t="s">
        <v>310</v>
      </c>
      <c r="C12" s="39" t="n">
        <f aca="false">'Áreas - Tamanho (m²)'!C10</f>
        <v>605.73</v>
      </c>
      <c r="D12" s="28" t="n">
        <v>1800</v>
      </c>
      <c r="E12" s="29" t="n">
        <v>1</v>
      </c>
      <c r="F12" s="46" t="n">
        <f aca="false">(C12/E12)/D12</f>
        <v>0.336516666666667</v>
      </c>
      <c r="G12" s="46" t="n">
        <f aca="false">F12/30</f>
        <v>0.0112172222222222</v>
      </c>
      <c r="H12" s="3" t="n">
        <v>30</v>
      </c>
      <c r="I12" s="49" t="s">
        <v>340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5" hidden="false" customHeight="false" outlineLevel="0" collapsed="false">
      <c r="A13" s="5"/>
      <c r="B13" s="7" t="s">
        <v>311</v>
      </c>
      <c r="C13" s="39" t="n">
        <f aca="false">'Áreas - Tamanho (m²)'!C11</f>
        <v>8692.6</v>
      </c>
      <c r="D13" s="28" t="n">
        <v>6000</v>
      </c>
      <c r="E13" s="47" t="n">
        <v>2</v>
      </c>
      <c r="F13" s="46" t="n">
        <f aca="false">(C13/E13)/D13</f>
        <v>0.724383333333333</v>
      </c>
      <c r="G13" s="46" t="n">
        <f aca="false">F13/30</f>
        <v>0.0241461111111111</v>
      </c>
      <c r="H13" s="3" t="n">
        <v>182.5</v>
      </c>
      <c r="I13" s="49" t="s">
        <v>341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5" hidden="false" customHeight="false" outlineLevel="0" collapsed="false">
      <c r="A14" s="5"/>
      <c r="B14" s="7" t="s">
        <v>312</v>
      </c>
      <c r="C14" s="39" t="n">
        <f aca="false">'Áreas - Tamanho (m²)'!C12</f>
        <v>0</v>
      </c>
      <c r="D14" s="28" t="n">
        <v>1800</v>
      </c>
      <c r="E14" s="29" t="n">
        <v>7</v>
      </c>
      <c r="F14" s="46" t="n">
        <f aca="false">(C14/E14)/D14</f>
        <v>0</v>
      </c>
      <c r="G14" s="46" t="n">
        <f aca="false">F14/30</f>
        <v>0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5" hidden="false" customHeight="false" outlineLevel="0" collapsed="false">
      <c r="A15" s="5"/>
      <c r="B15" s="7" t="s">
        <v>313</v>
      </c>
      <c r="C15" s="39" t="n">
        <f aca="false">'Áreas - Tamanho (m²)'!C13</f>
        <v>0</v>
      </c>
      <c r="D15" s="28" t="n">
        <v>1800</v>
      </c>
      <c r="E15" s="29" t="n">
        <v>15</v>
      </c>
      <c r="F15" s="46" t="n">
        <f aca="false">(C15/E15)/D15</f>
        <v>0</v>
      </c>
      <c r="G15" s="46" t="n">
        <f aca="false">F15/30</f>
        <v>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5" hidden="false" customHeight="false" outlineLevel="0" collapsed="false">
      <c r="A16" s="5"/>
      <c r="B16" s="7" t="s">
        <v>314</v>
      </c>
      <c r="C16" s="39" t="n">
        <f aca="false">'Áreas - Tamanho (m²)'!C14</f>
        <v>10846.11</v>
      </c>
      <c r="D16" s="28" t="n">
        <v>1800</v>
      </c>
      <c r="E16" s="29" t="n">
        <v>30</v>
      </c>
      <c r="F16" s="46" t="n">
        <f aca="false">(C16/E16)/D16</f>
        <v>0.200853888888889</v>
      </c>
      <c r="G16" s="46" t="n">
        <f aca="false">F16/30</f>
        <v>0.00669512962962963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5" hidden="false" customHeight="false" outlineLevel="0" collapsed="false">
      <c r="A17" s="5"/>
      <c r="B17" s="7" t="s">
        <v>315</v>
      </c>
      <c r="C17" s="39" t="n">
        <f aca="false">'Áreas - Tamanho (m²)'!C15</f>
        <v>0</v>
      </c>
      <c r="D17" s="28" t="n">
        <v>100000</v>
      </c>
      <c r="E17" s="29" t="n">
        <v>1</v>
      </c>
      <c r="F17" s="46" t="n">
        <f aca="false">(C17/E17)/D17</f>
        <v>0</v>
      </c>
      <c r="G17" s="46" t="n">
        <f aca="false">F17/30</f>
        <v>0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5" hidden="false" customHeight="true" outlineLevel="0" collapsed="false">
      <c r="A18" s="5" t="s">
        <v>316</v>
      </c>
      <c r="B18" s="7" t="s">
        <v>317</v>
      </c>
      <c r="C18" s="39" t="n">
        <f aca="false">'Áreas - Tamanho (m²)'!C16</f>
        <v>0</v>
      </c>
      <c r="D18" s="28" t="n">
        <v>130</v>
      </c>
      <c r="E18" s="50" t="n">
        <v>182.5</v>
      </c>
      <c r="F18" s="46" t="n">
        <f aca="false">(C18/E18)/D18</f>
        <v>0</v>
      </c>
      <c r="G18" s="46" t="n">
        <f aca="false">F18/4</f>
        <v>0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5" hidden="false" customHeight="false" outlineLevel="0" collapsed="false">
      <c r="A19" s="5"/>
      <c r="B19" s="7" t="s">
        <v>318</v>
      </c>
      <c r="C19" s="39" t="n">
        <f aca="false">'Áreas - Tamanho (m²)'!C17</f>
        <v>508.18</v>
      </c>
      <c r="D19" s="28" t="n">
        <v>300</v>
      </c>
      <c r="E19" s="29" t="n">
        <v>15</v>
      </c>
      <c r="F19" s="46" t="n">
        <f aca="false">(C19/E19)/D19</f>
        <v>0.112928888888889</v>
      </c>
      <c r="G19" s="46" t="n">
        <f aca="false">F19/30</f>
        <v>0.0037642962962963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false" outlineLevel="0" collapsed="false">
      <c r="A20" s="5"/>
      <c r="B20" s="7" t="s">
        <v>319</v>
      </c>
      <c r="C20" s="39" t="n">
        <f aca="false">'Áreas - Tamanho (m²)'!C18</f>
        <v>457</v>
      </c>
      <c r="D20" s="28" t="n">
        <v>300</v>
      </c>
      <c r="E20" s="29" t="n">
        <v>15</v>
      </c>
      <c r="F20" s="46" t="n">
        <f aca="false">(C20/E20)/D20</f>
        <v>0.101555555555556</v>
      </c>
      <c r="G20" s="46" t="n">
        <f aca="false">F20/30</f>
        <v>0.00338518518518518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" hidden="false" customHeight="false" outlineLevel="0" collapsed="false">
      <c r="A21" s="5" t="s">
        <v>320</v>
      </c>
      <c r="B21" s="7" t="s">
        <v>320</v>
      </c>
      <c r="C21" s="39" t="n">
        <f aca="false">'Áreas - Tamanho (m²)'!C19</f>
        <v>0</v>
      </c>
      <c r="D21" s="28" t="n">
        <v>130</v>
      </c>
      <c r="E21" s="50" t="n">
        <v>182.5</v>
      </c>
      <c r="F21" s="46" t="n">
        <f aca="false">(C21/E21)/D21</f>
        <v>0</v>
      </c>
      <c r="G21" s="46" t="n">
        <f aca="false">F21/4</f>
        <v>0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5" hidden="false" customHeight="false" outlineLevel="0" collapsed="false">
      <c r="A22" s="5" t="s">
        <v>321</v>
      </c>
      <c r="B22" s="7" t="s">
        <v>322</v>
      </c>
      <c r="C22" s="39" t="n">
        <f aca="false">'Áreas - Tamanho (m²)'!C20</f>
        <v>0</v>
      </c>
      <c r="D22" s="28" t="n">
        <v>360</v>
      </c>
      <c r="E22" s="29" t="n">
        <v>1</v>
      </c>
      <c r="F22" s="46" t="n">
        <f aca="false">(C22/E22)/D22</f>
        <v>0</v>
      </c>
      <c r="G22" s="46" t="n">
        <f aca="false">F22/30</f>
        <v>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5.75" hidden="false" customHeight="true" outlineLevel="0" collapsed="false">
      <c r="A23" s="15" t="s">
        <v>342</v>
      </c>
      <c r="B23" s="15"/>
      <c r="C23" s="15"/>
      <c r="D23" s="15"/>
      <c r="E23" s="15"/>
      <c r="F23" s="51" t="n">
        <f aca="false">SUM(F5:F22)</f>
        <v>5.64826222222222</v>
      </c>
      <c r="G23" s="51" t="n">
        <f aca="false">SUM(G5:G22)</f>
        <v>0.188275407407407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5.75" hidden="false" customHeight="true" outlineLevel="0" collapsed="false">
      <c r="A24" s="38" t="s">
        <v>343</v>
      </c>
      <c r="B24" s="38"/>
      <c r="C24" s="38"/>
      <c r="D24" s="38"/>
      <c r="E24" s="38"/>
      <c r="F24" s="52" t="n">
        <f aca="false">ROUNDUP(F23,0)</f>
        <v>6</v>
      </c>
      <c r="G24" s="52" t="n">
        <f aca="false">ROUNDUP(G23,0)</f>
        <v>1</v>
      </c>
      <c r="H24" s="2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5.75" hidden="false" customHeight="true" outlineLevel="0" collapsed="false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5.75" hidden="false" customHeight="true" outlineLevel="0" collapsed="false">
      <c r="A26" s="53" t="s">
        <v>344</v>
      </c>
      <c r="B26" s="53"/>
      <c r="C26" s="53"/>
      <c r="D26" s="53"/>
      <c r="E26" s="53"/>
      <c r="F26" s="53"/>
      <c r="G26" s="5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5.75" hidden="false" customHeight="true" outlineLevel="0" collapsed="false">
      <c r="A27" s="15" t="s">
        <v>326</v>
      </c>
      <c r="B27" s="15"/>
      <c r="C27" s="15"/>
      <c r="D27" s="15"/>
      <c r="E27" s="15"/>
      <c r="F27" s="15"/>
      <c r="G27" s="15"/>
      <c r="H27" s="2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5.75" hidden="false" customHeight="true" outlineLevel="0" collapsed="false">
      <c r="A28" s="43" t="s">
        <v>327</v>
      </c>
      <c r="B28" s="43"/>
      <c r="C28" s="43"/>
      <c r="D28" s="43"/>
      <c r="E28" s="43"/>
      <c r="F28" s="43"/>
      <c r="G28" s="4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5.75" hidden="false" customHeight="true" outlineLevel="0" collapsed="false">
      <c r="A29" s="44" t="s">
        <v>345</v>
      </c>
      <c r="B29" s="44"/>
      <c r="C29" s="44"/>
      <c r="D29" s="44"/>
      <c r="E29" s="44"/>
      <c r="F29" s="44"/>
      <c r="G29" s="44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23.85" hidden="false" customHeight="false" outlineLevel="0" collapsed="false">
      <c r="A30" s="38" t="s">
        <v>329</v>
      </c>
      <c r="B30" s="38"/>
      <c r="C30" s="45" t="s">
        <v>300</v>
      </c>
      <c r="D30" s="45" t="s">
        <v>330</v>
      </c>
      <c r="E30" s="45" t="s">
        <v>331</v>
      </c>
      <c r="F30" s="45" t="s">
        <v>332</v>
      </c>
      <c r="G30" s="45" t="s">
        <v>333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5.75" hidden="false" customHeight="true" outlineLevel="0" collapsed="false">
      <c r="A31" s="5" t="s">
        <v>301</v>
      </c>
      <c r="B31" s="7" t="s">
        <v>302</v>
      </c>
      <c r="C31" s="39" t="n">
        <f aca="false">C5</f>
        <v>0</v>
      </c>
      <c r="D31" s="28" t="n">
        <v>1200</v>
      </c>
      <c r="E31" s="29" t="n">
        <f aca="false">E5</f>
        <v>1</v>
      </c>
      <c r="F31" s="46" t="n">
        <f aca="false">(C31/E31)/D31</f>
        <v>0</v>
      </c>
      <c r="G31" s="46" t="n">
        <f aca="false">F31/30</f>
        <v>0</v>
      </c>
      <c r="H31" s="2" t="s">
        <v>334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5.75" hidden="false" customHeight="true" outlineLevel="0" collapsed="false">
      <c r="A32" s="5"/>
      <c r="B32" s="7" t="s">
        <v>303</v>
      </c>
      <c r="C32" s="39" t="n">
        <f aca="false">C6</f>
        <v>1651.32</v>
      </c>
      <c r="D32" s="54" t="n">
        <v>1200</v>
      </c>
      <c r="E32" s="29" t="n">
        <f aca="false">E6</f>
        <v>1</v>
      </c>
      <c r="F32" s="46" t="n">
        <f aca="false">(C32/E32)/D32</f>
        <v>1.3761</v>
      </c>
      <c r="G32" s="46" t="n">
        <f aca="false">F32/30</f>
        <v>0.04587</v>
      </c>
      <c r="H32" s="4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5.75" hidden="false" customHeight="true" outlineLevel="0" collapsed="false">
      <c r="A33" s="5"/>
      <c r="B33" s="7" t="s">
        <v>304</v>
      </c>
      <c r="C33" s="39" t="n">
        <f aca="false">C7</f>
        <v>288.91</v>
      </c>
      <c r="D33" s="54" t="n">
        <v>450</v>
      </c>
      <c r="E33" s="47" t="n">
        <f aca="false">E7</f>
        <v>2</v>
      </c>
      <c r="F33" s="46" t="n">
        <f aca="false">(C33/E33)/D33</f>
        <v>0.321011111111111</v>
      </c>
      <c r="G33" s="46" t="n">
        <f aca="false">F33/30</f>
        <v>0.0107003703703704</v>
      </c>
      <c r="H33" s="48" t="s">
        <v>335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5.75" hidden="false" customHeight="true" outlineLevel="0" collapsed="false">
      <c r="A34" s="5"/>
      <c r="B34" s="7" t="s">
        <v>305</v>
      </c>
      <c r="C34" s="39" t="n">
        <f aca="false">C8</f>
        <v>38.65</v>
      </c>
      <c r="D34" s="54" t="n">
        <v>2500</v>
      </c>
      <c r="E34" s="47" t="n">
        <f aca="false">E8</f>
        <v>2</v>
      </c>
      <c r="F34" s="46" t="n">
        <f aca="false">(C34/E34)/D34</f>
        <v>0.00773</v>
      </c>
      <c r="G34" s="46" t="n">
        <f aca="false">F34/30</f>
        <v>0.000257666666666667</v>
      </c>
      <c r="H34" s="3" t="n">
        <v>1</v>
      </c>
      <c r="I34" s="49" t="s">
        <v>336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5.75" hidden="false" customHeight="true" outlineLevel="0" collapsed="false">
      <c r="A35" s="5"/>
      <c r="B35" s="7" t="s">
        <v>306</v>
      </c>
      <c r="C35" s="39" t="n">
        <f aca="false">C9</f>
        <v>205.52</v>
      </c>
      <c r="D35" s="54" t="n">
        <v>1800</v>
      </c>
      <c r="E35" s="47" t="n">
        <f aca="false">E9</f>
        <v>7</v>
      </c>
      <c r="F35" s="46" t="n">
        <f aca="false">(C35/E35)/D35</f>
        <v>0.0163111111111111</v>
      </c>
      <c r="G35" s="46" t="n">
        <f aca="false">F35/30</f>
        <v>0.000543703703703704</v>
      </c>
      <c r="H35" s="3" t="n">
        <v>2</v>
      </c>
      <c r="I35" s="49" t="s">
        <v>337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5.75" hidden="false" customHeight="true" outlineLevel="0" collapsed="false">
      <c r="A36" s="5"/>
      <c r="B36" s="7" t="s">
        <v>307</v>
      </c>
      <c r="C36" s="39" t="n">
        <f aca="false">C10</f>
        <v>463.41</v>
      </c>
      <c r="D36" s="54" t="n">
        <v>1500</v>
      </c>
      <c r="E36" s="29" t="n">
        <f aca="false">E10</f>
        <v>1</v>
      </c>
      <c r="F36" s="46" t="n">
        <f aca="false">(C36/E36)/D36</f>
        <v>0.30894</v>
      </c>
      <c r="G36" s="46" t="n">
        <f aca="false">F36/30</f>
        <v>0.010298</v>
      </c>
      <c r="H36" s="3" t="n">
        <v>7</v>
      </c>
      <c r="I36" s="49" t="s">
        <v>338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5.75" hidden="false" customHeight="true" outlineLevel="0" collapsed="false">
      <c r="A37" s="5"/>
      <c r="B37" s="7" t="s">
        <v>308</v>
      </c>
      <c r="C37" s="39" t="n">
        <f aca="false">C11</f>
        <v>241.17</v>
      </c>
      <c r="D37" s="54" t="n">
        <v>300</v>
      </c>
      <c r="E37" s="29" t="n">
        <f aca="false">E11</f>
        <v>1</v>
      </c>
      <c r="F37" s="46" t="n">
        <f aca="false">(C37/E37)/D37</f>
        <v>0.8039</v>
      </c>
      <c r="G37" s="46" t="n">
        <f aca="false">F37/30</f>
        <v>0.0267966666666667</v>
      </c>
      <c r="H37" s="3" t="n">
        <v>15</v>
      </c>
      <c r="I37" s="49" t="s">
        <v>339</v>
      </c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5.75" hidden="false" customHeight="true" outlineLevel="0" collapsed="false">
      <c r="A38" s="5" t="s">
        <v>309</v>
      </c>
      <c r="B38" s="7" t="s">
        <v>310</v>
      </c>
      <c r="C38" s="39" t="n">
        <f aca="false">C12</f>
        <v>605.73</v>
      </c>
      <c r="D38" s="54" t="n">
        <v>2700</v>
      </c>
      <c r="E38" s="29" t="n">
        <f aca="false">E12</f>
        <v>1</v>
      </c>
      <c r="F38" s="46" t="n">
        <f aca="false">(C38/E38)/D38</f>
        <v>0.224344444444444</v>
      </c>
      <c r="G38" s="46" t="n">
        <f aca="false">F38/30</f>
        <v>0.00747814814814815</v>
      </c>
      <c r="H38" s="3" t="n">
        <v>30</v>
      </c>
      <c r="I38" s="49" t="s">
        <v>340</v>
      </c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5.75" hidden="false" customHeight="true" outlineLevel="0" collapsed="false">
      <c r="A39" s="5"/>
      <c r="B39" s="7" t="s">
        <v>311</v>
      </c>
      <c r="C39" s="39" t="n">
        <f aca="false">C13</f>
        <v>8692.6</v>
      </c>
      <c r="D39" s="54" t="n">
        <v>9000</v>
      </c>
      <c r="E39" s="47" t="n">
        <f aca="false">E13</f>
        <v>2</v>
      </c>
      <c r="F39" s="46" t="n">
        <f aca="false">(C39/E39)/D39</f>
        <v>0.482922222222222</v>
      </c>
      <c r="G39" s="46" t="n">
        <f aca="false">F39/30</f>
        <v>0.0160974074074074</v>
      </c>
      <c r="H39" s="3" t="n">
        <v>182.5</v>
      </c>
      <c r="I39" s="49" t="s">
        <v>341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5.75" hidden="false" customHeight="true" outlineLevel="0" collapsed="false">
      <c r="A40" s="5"/>
      <c r="B40" s="7" t="s">
        <v>312</v>
      </c>
      <c r="C40" s="39" t="n">
        <f aca="false">C14</f>
        <v>0</v>
      </c>
      <c r="D40" s="54" t="n">
        <v>2700</v>
      </c>
      <c r="E40" s="29" t="n">
        <f aca="false">E14</f>
        <v>7</v>
      </c>
      <c r="F40" s="46" t="n">
        <f aca="false">(C40/E40)/D40</f>
        <v>0</v>
      </c>
      <c r="G40" s="46" t="n">
        <f aca="false">F40/30</f>
        <v>0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5.75" hidden="false" customHeight="true" outlineLevel="0" collapsed="false">
      <c r="A41" s="5"/>
      <c r="B41" s="7" t="s">
        <v>313</v>
      </c>
      <c r="C41" s="39" t="n">
        <f aca="false">C15</f>
        <v>0</v>
      </c>
      <c r="D41" s="54" t="n">
        <v>2700</v>
      </c>
      <c r="E41" s="29" t="n">
        <f aca="false">E15</f>
        <v>15</v>
      </c>
      <c r="F41" s="46" t="n">
        <f aca="false">(C41/E41)/D41</f>
        <v>0</v>
      </c>
      <c r="G41" s="46" t="n">
        <f aca="false">F41/30</f>
        <v>0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5.75" hidden="false" customHeight="true" outlineLevel="0" collapsed="false">
      <c r="A42" s="5"/>
      <c r="B42" s="7" t="s">
        <v>314</v>
      </c>
      <c r="C42" s="39" t="n">
        <f aca="false">C16</f>
        <v>10846.11</v>
      </c>
      <c r="D42" s="54" t="n">
        <v>2700</v>
      </c>
      <c r="E42" s="29" t="n">
        <f aca="false">E16</f>
        <v>30</v>
      </c>
      <c r="F42" s="46" t="n">
        <f aca="false">(C42/E42)/D42</f>
        <v>0.133902592592593</v>
      </c>
      <c r="G42" s="46" t="n">
        <f aca="false">F42/30</f>
        <v>0.00446341975308642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5.75" hidden="false" customHeight="true" outlineLevel="0" collapsed="false">
      <c r="A43" s="5"/>
      <c r="B43" s="7" t="s">
        <v>315</v>
      </c>
      <c r="C43" s="39" t="n">
        <f aca="false">C17</f>
        <v>0</v>
      </c>
      <c r="D43" s="54" t="n">
        <v>100000</v>
      </c>
      <c r="E43" s="29" t="n">
        <f aca="false">E17</f>
        <v>1</v>
      </c>
      <c r="F43" s="46" t="n">
        <f aca="false">(C43/E43)/D43</f>
        <v>0</v>
      </c>
      <c r="G43" s="46" t="n">
        <f aca="false">F43/30</f>
        <v>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5.75" hidden="false" customHeight="true" outlineLevel="0" collapsed="false">
      <c r="A44" s="5" t="s">
        <v>316</v>
      </c>
      <c r="B44" s="7" t="s">
        <v>317</v>
      </c>
      <c r="C44" s="39" t="n">
        <f aca="false">C18</f>
        <v>0</v>
      </c>
      <c r="D44" s="54" t="n">
        <v>160</v>
      </c>
      <c r="E44" s="50" t="n">
        <f aca="false">E18</f>
        <v>182.5</v>
      </c>
      <c r="F44" s="46" t="n">
        <f aca="false">(C44/E44)/D44</f>
        <v>0</v>
      </c>
      <c r="G44" s="46" t="n">
        <f aca="false">F44/4</f>
        <v>0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5.75" hidden="false" customHeight="true" outlineLevel="0" collapsed="false">
      <c r="A45" s="5"/>
      <c r="B45" s="7" t="s">
        <v>318</v>
      </c>
      <c r="C45" s="39" t="n">
        <f aca="false">C19</f>
        <v>508.18</v>
      </c>
      <c r="D45" s="54" t="n">
        <v>380</v>
      </c>
      <c r="E45" s="29" t="n">
        <f aca="false">E19</f>
        <v>15</v>
      </c>
      <c r="F45" s="46" t="n">
        <f aca="false">(C45/E45)/D45</f>
        <v>0.0891543859649123</v>
      </c>
      <c r="G45" s="46" t="n">
        <f aca="false">F45/30</f>
        <v>0.00297181286549708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5.75" hidden="false" customHeight="true" outlineLevel="0" collapsed="false">
      <c r="A46" s="5"/>
      <c r="B46" s="7" t="s">
        <v>319</v>
      </c>
      <c r="C46" s="39" t="n">
        <f aca="false">C20</f>
        <v>457</v>
      </c>
      <c r="D46" s="54" t="n">
        <v>380</v>
      </c>
      <c r="E46" s="29" t="n">
        <f aca="false">E20</f>
        <v>15</v>
      </c>
      <c r="F46" s="46" t="n">
        <f aca="false">(C46/E46)/D46</f>
        <v>0.0801754385964912</v>
      </c>
      <c r="G46" s="46" t="n">
        <f aca="false">F46/30</f>
        <v>0.00267251461988304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5.75" hidden="false" customHeight="true" outlineLevel="0" collapsed="false">
      <c r="A47" s="5" t="s">
        <v>320</v>
      </c>
      <c r="B47" s="7" t="s">
        <v>320</v>
      </c>
      <c r="C47" s="39" t="n">
        <f aca="false">C21</f>
        <v>0</v>
      </c>
      <c r="D47" s="54" t="n">
        <v>160</v>
      </c>
      <c r="E47" s="50" t="n">
        <f aca="false">E21</f>
        <v>182.5</v>
      </c>
      <c r="F47" s="46" t="n">
        <f aca="false">(C47/E47)/D47</f>
        <v>0</v>
      </c>
      <c r="G47" s="46" t="n">
        <f aca="false">F47/4</f>
        <v>0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5.75" hidden="false" customHeight="true" outlineLevel="0" collapsed="false">
      <c r="A48" s="5" t="s">
        <v>321</v>
      </c>
      <c r="B48" s="7" t="s">
        <v>322</v>
      </c>
      <c r="C48" s="39" t="n">
        <f aca="false">C22</f>
        <v>0</v>
      </c>
      <c r="D48" s="54" t="n">
        <v>450</v>
      </c>
      <c r="E48" s="29" t="n">
        <f aca="false">E22</f>
        <v>1</v>
      </c>
      <c r="F48" s="46" t="n">
        <f aca="false">(C48/E48)/D48</f>
        <v>0</v>
      </c>
      <c r="G48" s="46" t="n">
        <f aca="false">F48/30</f>
        <v>0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5.75" hidden="false" customHeight="true" outlineLevel="0" collapsed="false">
      <c r="A49" s="15" t="s">
        <v>342</v>
      </c>
      <c r="B49" s="15"/>
      <c r="C49" s="15"/>
      <c r="D49" s="15"/>
      <c r="E49" s="15"/>
      <c r="F49" s="51" t="n">
        <f aca="false">SUM(F31:F48)</f>
        <v>3.84449130604288</v>
      </c>
      <c r="G49" s="51" t="n">
        <f aca="false">SUM(G31:G48)</f>
        <v>0.128149710201429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5.75" hidden="false" customHeight="true" outlineLevel="0" collapsed="false">
      <c r="A50" s="38" t="s">
        <v>343</v>
      </c>
      <c r="B50" s="38"/>
      <c r="C50" s="38"/>
      <c r="D50" s="38"/>
      <c r="E50" s="38"/>
      <c r="F50" s="52" t="n">
        <f aca="false">ROUNDUP(F49,0)</f>
        <v>4</v>
      </c>
      <c r="G50" s="52" t="n">
        <f aca="false">ROUNDUP(G49,0)</f>
        <v>1</v>
      </c>
      <c r="H50" s="2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5.7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5.7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5.7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5.7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5.7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5.7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5.7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5.7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5.7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5.7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5.7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5.7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5.7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5.7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5.7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5.7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5.7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5.7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5.7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5.7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5.7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5.7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5.7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5.7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5.7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5.7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5.7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5.7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5.7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5.7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5.7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5.7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5.7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5.7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5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5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5.7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5.7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5.7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5.7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5.7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5.7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5.7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5.7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5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5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5.7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5.7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5.7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5.7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5.7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5.7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5.7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5.7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5.7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5.7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5.7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5.7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5.7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5.7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5.7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5.7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5.7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5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5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5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5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5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5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5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5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5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5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5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5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5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5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5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5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5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5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5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5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5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5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5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5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5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5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5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5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5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5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5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5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5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5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5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5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5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5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5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5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5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5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5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5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5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5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5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5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5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5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5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5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5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5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5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5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5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5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5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5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5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5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5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5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5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5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5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5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5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5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5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5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5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5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5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5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5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5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5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5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5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5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5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5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5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5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5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5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5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5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5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5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5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5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5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5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5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5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5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5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5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5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5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5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5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5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5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5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5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5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5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5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5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5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5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5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5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5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5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5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5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5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5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5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5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5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5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5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5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5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5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5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5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5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5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5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5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5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5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5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5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5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5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5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5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5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5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5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5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5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5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5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5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5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5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5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5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5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5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5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5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5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5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5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5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5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5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5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5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5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5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5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5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5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5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5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5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5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5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5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5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5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5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5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5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5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5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5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5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5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5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5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5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5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5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5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5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5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5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5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5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5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5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5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5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5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5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5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5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5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5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5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5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5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5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5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5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5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5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5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5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5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5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5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5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5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5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5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5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5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5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5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5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5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5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5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5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5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5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5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5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5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5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5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5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5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5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5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5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5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5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5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5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5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5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5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5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5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5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5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5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5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5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5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5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5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5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5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5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5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5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5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5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5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5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5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5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5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5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5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5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5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5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5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5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5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5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5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5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5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5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5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5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5.7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5.7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5.7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5.7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5.7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5.7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5.7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5.7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5.7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5.7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5.7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5.7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5.7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5.7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5.7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5.7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5.7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5.7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5.7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5.7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5.7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5.7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5.7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5.7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5.7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5.7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5.7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5.7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5.7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5.7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5.7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5.7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5.7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5.7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5.7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5.7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5.7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5.7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5.7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5.7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5.7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5.7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5.7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5.7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5.7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5.7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5.7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5.7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5.7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5.7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5.7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5.7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5.7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5.7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5.7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5.7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5.7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5.7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5.7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5.7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5.7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5.7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5.7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5.7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5.7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5.7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5.7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5.7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5.7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5.7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5.7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5.7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5.7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5.7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5.7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5.7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5.7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5.7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5.7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5.7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5.7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5.7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5.7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5.7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5.7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5.7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5.7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5.7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5.7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5.7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5.7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5.7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5.7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5.7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5.7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5.7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5.7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5.7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5.7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5.7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5.7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5.7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5.7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5.7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5.7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5.7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5.7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5.7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customFormat="false" ht="15.75" hidden="false" customHeight="true" outlineLevel="0" collapsed="false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customFormat="false" ht="15.75" hidden="false" customHeight="true" outlineLevel="0" collapsed="false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customFormat="false" ht="15.75" hidden="false" customHeight="true" outlineLevel="0" collapsed="false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customFormat="false" ht="15.75" hidden="false" customHeight="true" outlineLevel="0" collapsed="false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mergeCells count="19">
    <mergeCell ref="A1:G1"/>
    <mergeCell ref="A2:G2"/>
    <mergeCell ref="A3:G3"/>
    <mergeCell ref="A4:B4"/>
    <mergeCell ref="A5:A11"/>
    <mergeCell ref="A12:A17"/>
    <mergeCell ref="A18:A20"/>
    <mergeCell ref="A23:E23"/>
    <mergeCell ref="A24:E24"/>
    <mergeCell ref="A26:G26"/>
    <mergeCell ref="A27:G27"/>
    <mergeCell ref="A28:G28"/>
    <mergeCell ref="A29:G29"/>
    <mergeCell ref="A30:B30"/>
    <mergeCell ref="A31:A37"/>
    <mergeCell ref="A38:A43"/>
    <mergeCell ref="A44:A46"/>
    <mergeCell ref="A49:E49"/>
    <mergeCell ref="A50:E5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968"/>
  <sheetViews>
    <sheetView showFormulas="false" showGridLines="true" showRowColHeaders="true" showZeros="true" rightToLeft="false" tabSelected="false" showOutlineSymbols="true" defaultGridColor="true" view="normal" topLeftCell="A28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68.43"/>
    <col collapsed="false" customWidth="true" hidden="false" outlineLevel="0" max="2" min="2" style="0" width="12.71"/>
    <col collapsed="false" customWidth="true" hidden="false" outlineLevel="0" max="3" min="3" style="0" width="16.71"/>
    <col collapsed="false" customWidth="true" hidden="false" outlineLevel="0" max="4" min="4" style="0" width="12.71"/>
    <col collapsed="false" customWidth="true" hidden="false" outlineLevel="0" max="6" min="5" style="0" width="16.71"/>
    <col collapsed="false" customWidth="true" hidden="false" outlineLevel="0" max="7" min="7" style="0" width="9.13"/>
    <col collapsed="false" customWidth="true" hidden="false" outlineLevel="0" max="23" min="8" style="0" width="8.71"/>
  </cols>
  <sheetData>
    <row r="1" customFormat="false" ht="15" hidden="false" customHeight="true" outlineLevel="0" collapsed="false">
      <c r="A1" s="5" t="s">
        <v>298</v>
      </c>
      <c r="B1" s="5"/>
      <c r="C1" s="5"/>
      <c r="D1" s="5"/>
      <c r="E1" s="5"/>
      <c r="F1" s="5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customFormat="false" ht="15" hidden="false" customHeight="true" outlineLevel="0" collapsed="false">
      <c r="A2" s="55" t="s">
        <v>265</v>
      </c>
      <c r="B2" s="55"/>
      <c r="C2" s="4"/>
      <c r="D2" s="4" t="s">
        <v>346</v>
      </c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customFormat="false" ht="105" hidden="false" customHeight="true" outlineLevel="0" collapsed="false">
      <c r="A3" s="45" t="s">
        <v>347</v>
      </c>
      <c r="B3" s="45" t="s">
        <v>348</v>
      </c>
      <c r="C3" s="45" t="s">
        <v>349</v>
      </c>
      <c r="D3" s="45" t="s">
        <v>350</v>
      </c>
      <c r="E3" s="45" t="s">
        <v>351</v>
      </c>
      <c r="F3" s="45" t="s">
        <v>352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customFormat="false" ht="15" hidden="false" customHeight="false" outlineLevel="0" collapsed="false">
      <c r="A4" s="56" t="s">
        <v>353</v>
      </c>
      <c r="B4" s="57" t="n">
        <v>2</v>
      </c>
      <c r="C4" s="58" t="n">
        <v>70.5</v>
      </c>
      <c r="D4" s="29" t="n">
        <v>2</v>
      </c>
      <c r="E4" s="9" t="n">
        <f aca="false">B4*C4*D4</f>
        <v>282</v>
      </c>
      <c r="F4" s="9" t="n">
        <f aca="false">E4/12</f>
        <v>23.5</v>
      </c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customFormat="false" ht="15" hidden="false" customHeight="false" outlineLevel="0" collapsed="false">
      <c r="A5" s="56" t="s">
        <v>354</v>
      </c>
      <c r="B5" s="57" t="n">
        <v>2</v>
      </c>
      <c r="C5" s="58" t="n">
        <v>42.82</v>
      </c>
      <c r="D5" s="29" t="n">
        <v>2</v>
      </c>
      <c r="E5" s="9" t="n">
        <f aca="false">B5*C5*D5</f>
        <v>171.28</v>
      </c>
      <c r="F5" s="9" t="n">
        <f aca="false">E5/12</f>
        <v>14.2733333333333</v>
      </c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customFormat="false" ht="15" hidden="false" customHeight="false" outlineLevel="0" collapsed="false">
      <c r="A6" s="56" t="s">
        <v>355</v>
      </c>
      <c r="B6" s="57" t="n">
        <v>1</v>
      </c>
      <c r="C6" s="58" t="n">
        <v>126.6</v>
      </c>
      <c r="D6" s="29" t="n">
        <v>2</v>
      </c>
      <c r="E6" s="9" t="n">
        <f aca="false">B6*C6*D6</f>
        <v>253.2</v>
      </c>
      <c r="F6" s="9" t="n">
        <f aca="false">E6/12</f>
        <v>21.1</v>
      </c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customFormat="false" ht="15" hidden="false" customHeight="false" outlineLevel="0" collapsed="false">
      <c r="A7" s="56" t="s">
        <v>356</v>
      </c>
      <c r="B7" s="57" t="n">
        <v>3</v>
      </c>
      <c r="C7" s="58" t="n">
        <v>4.34</v>
      </c>
      <c r="D7" s="29" t="n">
        <v>2</v>
      </c>
      <c r="E7" s="9" t="n">
        <f aca="false">B7*C7*D7</f>
        <v>26.04</v>
      </c>
      <c r="F7" s="9" t="n">
        <f aca="false">E7/12</f>
        <v>2.17</v>
      </c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customFormat="false" ht="15" hidden="false" customHeight="false" outlineLevel="0" collapsed="false">
      <c r="A8" s="56" t="s">
        <v>357</v>
      </c>
      <c r="B8" s="57" t="n">
        <v>1</v>
      </c>
      <c r="C8" s="58" t="n">
        <v>15</v>
      </c>
      <c r="D8" s="29" t="n">
        <v>1</v>
      </c>
      <c r="E8" s="9" t="n">
        <f aca="false">B8*C8*D8</f>
        <v>15</v>
      </c>
      <c r="F8" s="9" t="n">
        <f aca="false">E8/12</f>
        <v>1.25</v>
      </c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customFormat="false" ht="15" hidden="false" customHeight="true" outlineLevel="0" collapsed="false">
      <c r="A9" s="45" t="s">
        <v>358</v>
      </c>
      <c r="B9" s="45"/>
      <c r="C9" s="45"/>
      <c r="D9" s="45"/>
      <c r="E9" s="45"/>
      <c r="F9" s="59" t="n">
        <f aca="false">SUM(F4:F8)</f>
        <v>62.29333333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customFormat="false" ht="105" hidden="false" customHeight="true" outlineLevel="0" collapsed="false">
      <c r="A10" s="45" t="s">
        <v>5</v>
      </c>
      <c r="B10" s="45" t="s">
        <v>348</v>
      </c>
      <c r="C10" s="45" t="s">
        <v>349</v>
      </c>
      <c r="D10" s="45" t="s">
        <v>350</v>
      </c>
      <c r="E10" s="45" t="s">
        <v>351</v>
      </c>
      <c r="F10" s="45" t="s">
        <v>352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customFormat="false" ht="15" hidden="false" customHeight="false" outlineLevel="0" collapsed="false">
      <c r="A11" s="56" t="s">
        <v>359</v>
      </c>
      <c r="B11" s="57" t="n">
        <v>2</v>
      </c>
      <c r="C11" s="58" t="n">
        <v>81</v>
      </c>
      <c r="D11" s="57" t="n">
        <v>2</v>
      </c>
      <c r="E11" s="9" t="n">
        <f aca="false">B11*C11*D11</f>
        <v>324</v>
      </c>
      <c r="F11" s="9" t="n">
        <f aca="false">E11/12</f>
        <v>27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customFormat="false" ht="15" hidden="false" customHeight="false" outlineLevel="0" collapsed="false">
      <c r="A12" s="56" t="s">
        <v>360</v>
      </c>
      <c r="B12" s="57" t="n">
        <v>2</v>
      </c>
      <c r="C12" s="58" t="n">
        <v>100</v>
      </c>
      <c r="D12" s="57" t="n">
        <v>2</v>
      </c>
      <c r="E12" s="9" t="n">
        <f aca="false">B12*C12*D12</f>
        <v>400</v>
      </c>
      <c r="F12" s="9" t="n">
        <f aca="false">E12/12</f>
        <v>33.3333333333333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customFormat="false" ht="15" hidden="false" customHeight="false" outlineLevel="0" collapsed="false">
      <c r="A13" s="56" t="s">
        <v>361</v>
      </c>
      <c r="B13" s="57" t="n">
        <v>1</v>
      </c>
      <c r="C13" s="58" t="n">
        <v>115</v>
      </c>
      <c r="D13" s="57" t="n">
        <v>2</v>
      </c>
      <c r="E13" s="9" t="n">
        <f aca="false">B13*C13*D13</f>
        <v>230</v>
      </c>
      <c r="F13" s="9" t="n">
        <f aca="false">E13/12</f>
        <v>19.1666666666667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customFormat="false" ht="15" hidden="false" customHeight="false" outlineLevel="0" collapsed="false">
      <c r="A14" s="56" t="s">
        <v>362</v>
      </c>
      <c r="B14" s="57" t="n">
        <v>3</v>
      </c>
      <c r="C14" s="58" t="n">
        <v>4.34</v>
      </c>
      <c r="D14" s="57" t="n">
        <v>2</v>
      </c>
      <c r="E14" s="9" t="n">
        <f aca="false">B14*C14*D14</f>
        <v>26.04</v>
      </c>
      <c r="F14" s="9" t="n">
        <f aca="false">E14/12</f>
        <v>2.17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customFormat="false" ht="15" hidden="false" customHeight="false" outlineLevel="0" collapsed="false">
      <c r="A15" s="56" t="s">
        <v>357</v>
      </c>
      <c r="B15" s="57" t="n">
        <v>1</v>
      </c>
      <c r="C15" s="58" t="n">
        <v>15</v>
      </c>
      <c r="D15" s="57" t="n">
        <v>1</v>
      </c>
      <c r="E15" s="9" t="n">
        <f aca="false">B15*C15*D15</f>
        <v>15</v>
      </c>
      <c r="F15" s="9" t="n">
        <f aca="false">E15/12</f>
        <v>1.25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customFormat="false" ht="15" hidden="false" customHeight="false" outlineLevel="0" collapsed="false">
      <c r="A16" s="56" t="s">
        <v>363</v>
      </c>
      <c r="B16" s="57" t="n">
        <v>1</v>
      </c>
      <c r="C16" s="58" t="n">
        <v>99</v>
      </c>
      <c r="D16" s="57" t="n">
        <v>2</v>
      </c>
      <c r="E16" s="9" t="n">
        <f aca="false">B16*C16*D16</f>
        <v>198</v>
      </c>
      <c r="F16" s="9" t="n">
        <f aca="false">E16/12</f>
        <v>16.5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customFormat="false" ht="15" hidden="false" customHeight="false" outlineLevel="0" collapsed="false">
      <c r="A17" s="56" t="s">
        <v>364</v>
      </c>
      <c r="B17" s="57" t="n">
        <v>1</v>
      </c>
      <c r="C17" s="58" t="n">
        <v>41</v>
      </c>
      <c r="D17" s="57" t="n">
        <v>2</v>
      </c>
      <c r="E17" s="9" t="n">
        <f aca="false">B17*C17*D17</f>
        <v>82</v>
      </c>
      <c r="F17" s="9" t="n">
        <f aca="false">E17/12</f>
        <v>6.83333333333333</v>
      </c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customFormat="false" ht="15" hidden="false" customHeight="true" outlineLevel="0" collapsed="false">
      <c r="A18" s="45" t="s">
        <v>365</v>
      </c>
      <c r="B18" s="45"/>
      <c r="C18" s="45"/>
      <c r="D18" s="45"/>
      <c r="E18" s="45"/>
      <c r="F18" s="59" t="n">
        <f aca="false">SUM(F11:F17)</f>
        <v>106.2533333</v>
      </c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customFormat="false" ht="105" hidden="false" customHeight="true" outlineLevel="0" collapsed="false">
      <c r="A19" s="45" t="s">
        <v>6</v>
      </c>
      <c r="B19" s="45" t="s">
        <v>348</v>
      </c>
      <c r="C19" s="45" t="s">
        <v>349</v>
      </c>
      <c r="D19" s="45" t="s">
        <v>350</v>
      </c>
      <c r="E19" s="45" t="s">
        <v>351</v>
      </c>
      <c r="F19" s="45" t="s">
        <v>352</v>
      </c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customFormat="false" ht="15.75" hidden="false" customHeight="true" outlineLevel="0" collapsed="false">
      <c r="A20" s="56" t="s">
        <v>366</v>
      </c>
      <c r="B20" s="57" t="n">
        <v>2</v>
      </c>
      <c r="C20" s="58" t="n">
        <v>81</v>
      </c>
      <c r="D20" s="57" t="n">
        <v>2</v>
      </c>
      <c r="E20" s="9" t="n">
        <f aca="false">B20*C20*D20</f>
        <v>324</v>
      </c>
      <c r="F20" s="9" t="n">
        <f aca="false">E20/12</f>
        <v>27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customFormat="false" ht="15.75" hidden="false" customHeight="true" outlineLevel="0" collapsed="false">
      <c r="A21" s="56" t="s">
        <v>367</v>
      </c>
      <c r="B21" s="57" t="n">
        <v>2</v>
      </c>
      <c r="C21" s="58" t="n">
        <v>100</v>
      </c>
      <c r="D21" s="57" t="n">
        <v>2</v>
      </c>
      <c r="E21" s="9" t="n">
        <f aca="false">B21*C21*D21</f>
        <v>400</v>
      </c>
      <c r="F21" s="9" t="n">
        <f aca="false">E21/12</f>
        <v>33.3333333333333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customFormat="false" ht="15.75" hidden="false" customHeight="true" outlineLevel="0" collapsed="false">
      <c r="A22" s="56" t="s">
        <v>368</v>
      </c>
      <c r="B22" s="57" t="n">
        <v>1</v>
      </c>
      <c r="C22" s="58" t="n">
        <v>115</v>
      </c>
      <c r="D22" s="57" t="n">
        <v>2</v>
      </c>
      <c r="E22" s="9" t="n">
        <f aca="false">B22*C22*D22</f>
        <v>230</v>
      </c>
      <c r="F22" s="9" t="n">
        <f aca="false">E22/12</f>
        <v>19.1666666666667</v>
      </c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customFormat="false" ht="15.75" hidden="false" customHeight="true" outlineLevel="0" collapsed="false">
      <c r="A23" s="56" t="s">
        <v>369</v>
      </c>
      <c r="B23" s="57" t="n">
        <v>3</v>
      </c>
      <c r="C23" s="58" t="n">
        <v>4.34</v>
      </c>
      <c r="D23" s="57" t="n">
        <v>2</v>
      </c>
      <c r="E23" s="9" t="n">
        <f aca="false">B23*C23*D23</f>
        <v>26.04</v>
      </c>
      <c r="F23" s="9" t="n">
        <f aca="false">E23/12</f>
        <v>2.17</v>
      </c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customFormat="false" ht="15.75" hidden="false" customHeight="true" outlineLevel="0" collapsed="false">
      <c r="A24" s="56" t="s">
        <v>364</v>
      </c>
      <c r="B24" s="57" t="n">
        <v>1</v>
      </c>
      <c r="C24" s="58" t="n">
        <v>41</v>
      </c>
      <c r="D24" s="57" t="n">
        <v>2</v>
      </c>
      <c r="E24" s="9" t="n">
        <f aca="false">B24*C24*D24</f>
        <v>82</v>
      </c>
      <c r="F24" s="9" t="n">
        <f aca="false">E24/12</f>
        <v>6.83333333333333</v>
      </c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customFormat="false" ht="15.75" hidden="false" customHeight="true" outlineLevel="0" collapsed="false">
      <c r="A25" s="56" t="s">
        <v>370</v>
      </c>
      <c r="B25" s="57" t="n">
        <v>1</v>
      </c>
      <c r="C25" s="58" t="n">
        <v>15</v>
      </c>
      <c r="D25" s="57" t="n">
        <v>1</v>
      </c>
      <c r="E25" s="9" t="n">
        <f aca="false">B25*C25*D25</f>
        <v>15</v>
      </c>
      <c r="F25" s="9" t="n">
        <f aca="false">E25/12</f>
        <v>1.25</v>
      </c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customFormat="false" ht="15.75" hidden="false" customHeight="true" outlineLevel="0" collapsed="false">
      <c r="A26" s="56" t="s">
        <v>371</v>
      </c>
      <c r="B26" s="57" t="n">
        <v>1</v>
      </c>
      <c r="C26" s="58" t="n">
        <v>99</v>
      </c>
      <c r="D26" s="57" t="n">
        <v>2</v>
      </c>
      <c r="E26" s="9" t="n">
        <f aca="false">B26*C26*D26</f>
        <v>198</v>
      </c>
      <c r="F26" s="9" t="n">
        <f aca="false">E26/12</f>
        <v>16.5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customFormat="false" ht="15.75" hidden="false" customHeight="true" outlineLevel="0" collapsed="false">
      <c r="A27" s="45" t="s">
        <v>372</v>
      </c>
      <c r="B27" s="45"/>
      <c r="C27" s="45"/>
      <c r="D27" s="45"/>
      <c r="E27" s="45"/>
      <c r="F27" s="59" t="n">
        <f aca="false">SUM(F20:F26)</f>
        <v>106.2533333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customFormat="false" ht="105" hidden="false" customHeight="true" outlineLevel="0" collapsed="false">
      <c r="A28" s="45" t="s">
        <v>7</v>
      </c>
      <c r="B28" s="45" t="s">
        <v>348</v>
      </c>
      <c r="C28" s="45" t="s">
        <v>349</v>
      </c>
      <c r="D28" s="45" t="s">
        <v>350</v>
      </c>
      <c r="E28" s="45" t="s">
        <v>351</v>
      </c>
      <c r="F28" s="45" t="s">
        <v>352</v>
      </c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customFormat="false" ht="15.75" hidden="false" customHeight="true" outlineLevel="0" collapsed="false">
      <c r="A29" s="56" t="s">
        <v>373</v>
      </c>
      <c r="B29" s="57" t="n">
        <v>2</v>
      </c>
      <c r="C29" s="58" t="n">
        <v>70.5</v>
      </c>
      <c r="D29" s="57" t="n">
        <v>2</v>
      </c>
      <c r="E29" s="9" t="n">
        <f aca="false">B29*C29*D29</f>
        <v>282</v>
      </c>
      <c r="F29" s="9" t="n">
        <f aca="false">E29/12</f>
        <v>23.5</v>
      </c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customFormat="false" ht="15.75" hidden="false" customHeight="true" outlineLevel="0" collapsed="false">
      <c r="A30" s="56" t="s">
        <v>354</v>
      </c>
      <c r="B30" s="57" t="n">
        <v>2</v>
      </c>
      <c r="C30" s="58" t="n">
        <v>42.82</v>
      </c>
      <c r="D30" s="57" t="n">
        <v>2</v>
      </c>
      <c r="E30" s="9" t="n">
        <f aca="false">B30*C30*D30</f>
        <v>171.28</v>
      </c>
      <c r="F30" s="9" t="n">
        <f aca="false">E30/12</f>
        <v>14.2733333333333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customFormat="false" ht="15.75" hidden="false" customHeight="true" outlineLevel="0" collapsed="false">
      <c r="A31" s="56" t="s">
        <v>374</v>
      </c>
      <c r="B31" s="57" t="n">
        <v>1</v>
      </c>
      <c r="C31" s="58" t="n">
        <v>126.6</v>
      </c>
      <c r="D31" s="57" t="n">
        <v>2</v>
      </c>
      <c r="E31" s="9" t="n">
        <f aca="false">B31*C31*D31</f>
        <v>253.2</v>
      </c>
      <c r="F31" s="9" t="n">
        <f aca="false">E31/12</f>
        <v>21.1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customFormat="false" ht="15.75" hidden="false" customHeight="true" outlineLevel="0" collapsed="false">
      <c r="A32" s="56" t="s">
        <v>356</v>
      </c>
      <c r="B32" s="57" t="n">
        <v>3</v>
      </c>
      <c r="C32" s="58" t="n">
        <v>4.34</v>
      </c>
      <c r="D32" s="57" t="n">
        <v>2</v>
      </c>
      <c r="E32" s="9" t="n">
        <f aca="false">B32*C32*D32</f>
        <v>26.04</v>
      </c>
      <c r="F32" s="9" t="n">
        <f aca="false">E32/12</f>
        <v>2.17</v>
      </c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customFormat="false" ht="15.75" hidden="false" customHeight="true" outlineLevel="0" collapsed="false">
      <c r="A33" s="56" t="s">
        <v>357</v>
      </c>
      <c r="B33" s="57" t="n">
        <v>1</v>
      </c>
      <c r="C33" s="58" t="n">
        <v>15</v>
      </c>
      <c r="D33" s="57" t="n">
        <v>1</v>
      </c>
      <c r="E33" s="9" t="n">
        <f aca="false">B33*C33*D33</f>
        <v>15</v>
      </c>
      <c r="F33" s="9" t="n">
        <f aca="false">E33/12</f>
        <v>1.25</v>
      </c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customFormat="false" ht="15.75" hidden="false" customHeight="true" outlineLevel="0" collapsed="false">
      <c r="A34" s="45" t="s">
        <v>375</v>
      </c>
      <c r="B34" s="45"/>
      <c r="C34" s="45"/>
      <c r="D34" s="45"/>
      <c r="E34" s="45"/>
      <c r="F34" s="59" t="n">
        <f aca="false">SUM(F29:F33)</f>
        <v>62.29333333</v>
      </c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customFormat="false" ht="15.75" hidden="false" customHeight="true" outlineLevel="0" collapsed="false">
      <c r="A35" s="6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customFormat="false" ht="15.75" hidden="false" customHeight="true" outlineLevel="0" collapsed="false">
      <c r="A36" s="6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customFormat="false" ht="15.75" hidden="false" customHeight="true" outlineLevel="0" collapsed="false">
      <c r="A37" s="6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customFormat="false" ht="15.75" hidden="false" customHeight="true" outlineLevel="0" collapsed="false">
      <c r="A38" s="6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customFormat="false" ht="15.75" hidden="false" customHeight="true" outlineLevel="0" collapsed="false">
      <c r="A39" s="6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customFormat="false" ht="15.75" hidden="false" customHeight="true" outlineLevel="0" collapsed="false">
      <c r="A40" s="6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customFormat="false" ht="15.75" hidden="false" customHeight="true" outlineLevel="0" collapsed="false">
      <c r="A41" s="6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customFormat="false" ht="15.75" hidden="false" customHeight="true" outlineLevel="0" collapsed="false">
      <c r="A42" s="6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customFormat="false" ht="15.75" hidden="false" customHeight="true" outlineLevel="0" collapsed="false">
      <c r="A43" s="6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customFormat="false" ht="15.75" hidden="false" customHeight="true" outlineLevel="0" collapsed="false">
      <c r="A44" s="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customFormat="false" ht="15.75" hidden="false" customHeight="true" outlineLevel="0" collapsed="false">
      <c r="A45" s="6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customFormat="false" ht="15.75" hidden="false" customHeight="true" outlineLevel="0" collapsed="false">
      <c r="A46" s="6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customFormat="false" ht="15.75" hidden="false" customHeight="true" outlineLevel="0" collapsed="false">
      <c r="A47" s="6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customFormat="false" ht="15.75" hidden="false" customHeight="true" outlineLevel="0" collapsed="false">
      <c r="A48" s="6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customFormat="false" ht="15.75" hidden="false" customHeight="true" outlineLevel="0" collapsed="false">
      <c r="A49" s="6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customFormat="false" ht="15.75" hidden="false" customHeight="true" outlineLevel="0" collapsed="false">
      <c r="A50" s="6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customFormat="false" ht="15.75" hidden="false" customHeight="true" outlineLevel="0" collapsed="false">
      <c r="A51" s="6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customFormat="false" ht="15.75" hidden="false" customHeight="true" outlineLevel="0" collapsed="false">
      <c r="A52" s="6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customFormat="false" ht="15.75" hidden="false" customHeight="true" outlineLevel="0" collapsed="false">
      <c r="A53" s="6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customFormat="false" ht="15.75" hidden="false" customHeight="true" outlineLevel="0" collapsed="false">
      <c r="A54" s="6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customFormat="false" ht="15.75" hidden="false" customHeight="true" outlineLevel="0" collapsed="false">
      <c r="A55" s="6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customFormat="false" ht="15.75" hidden="false" customHeight="true" outlineLevel="0" collapsed="false">
      <c r="A56" s="6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customFormat="false" ht="15.75" hidden="false" customHeight="true" outlineLevel="0" collapsed="false">
      <c r="A57" s="6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customFormat="false" ht="15.75" hidden="false" customHeight="true" outlineLevel="0" collapsed="false">
      <c r="A58" s="6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customFormat="false" ht="15.75" hidden="false" customHeight="true" outlineLevel="0" collapsed="false">
      <c r="A59" s="6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customFormat="false" ht="15.75" hidden="false" customHeight="true" outlineLevel="0" collapsed="false">
      <c r="A60" s="6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customFormat="false" ht="15.75" hidden="false" customHeight="true" outlineLevel="0" collapsed="false">
      <c r="A61" s="6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customFormat="false" ht="15.75" hidden="false" customHeight="true" outlineLevel="0" collapsed="false">
      <c r="A62" s="6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customFormat="false" ht="15.75" hidden="false" customHeight="true" outlineLevel="0" collapsed="false">
      <c r="A63" s="6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customFormat="false" ht="15.75" hidden="false" customHeight="true" outlineLevel="0" collapsed="false">
      <c r="A64" s="6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customFormat="false" ht="15.75" hidden="false" customHeight="true" outlineLevel="0" collapsed="false">
      <c r="A65" s="6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customFormat="false" ht="15.75" hidden="false" customHeight="true" outlineLevel="0" collapsed="false">
      <c r="A66" s="6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customFormat="false" ht="15.75" hidden="false" customHeight="true" outlineLevel="0" collapsed="false">
      <c r="A67" s="6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customFormat="false" ht="15.75" hidden="false" customHeight="true" outlineLevel="0" collapsed="false">
      <c r="A68" s="6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customFormat="false" ht="15.75" hidden="false" customHeight="true" outlineLevel="0" collapsed="false">
      <c r="A69" s="6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customFormat="false" ht="15.75" hidden="false" customHeight="true" outlineLevel="0" collapsed="false">
      <c r="A70" s="6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customFormat="false" ht="15.75" hidden="false" customHeight="true" outlineLevel="0" collapsed="false">
      <c r="A71" s="6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customFormat="false" ht="15.75" hidden="false" customHeight="true" outlineLevel="0" collapsed="false">
      <c r="A72" s="6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customFormat="false" ht="15.75" hidden="false" customHeight="true" outlineLevel="0" collapsed="false">
      <c r="A73" s="6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customFormat="false" ht="15.75" hidden="false" customHeight="true" outlineLevel="0" collapsed="false">
      <c r="A74" s="6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customFormat="false" ht="15.75" hidden="false" customHeight="true" outlineLevel="0" collapsed="false">
      <c r="A75" s="6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customFormat="false" ht="15.75" hidden="false" customHeight="true" outlineLevel="0" collapsed="false">
      <c r="A76" s="6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customFormat="false" ht="15.75" hidden="false" customHeight="true" outlineLevel="0" collapsed="false">
      <c r="A77" s="6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customFormat="false" ht="15.75" hidden="false" customHeight="true" outlineLevel="0" collapsed="false">
      <c r="A78" s="6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customFormat="false" ht="15.75" hidden="false" customHeight="true" outlineLevel="0" collapsed="false">
      <c r="A79" s="6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customFormat="false" ht="15.75" hidden="false" customHeight="true" outlineLevel="0" collapsed="false">
      <c r="A80" s="6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customFormat="false" ht="15.75" hidden="false" customHeight="true" outlineLevel="0" collapsed="false">
      <c r="A81" s="6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customFormat="false" ht="15.75" hidden="false" customHeight="true" outlineLevel="0" collapsed="false">
      <c r="A82" s="6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customFormat="false" ht="15.75" hidden="false" customHeight="true" outlineLevel="0" collapsed="false">
      <c r="A83" s="6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customFormat="false" ht="15.75" hidden="false" customHeight="true" outlineLevel="0" collapsed="false">
      <c r="A84" s="6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customFormat="false" ht="15.75" hidden="false" customHeight="true" outlineLevel="0" collapsed="false">
      <c r="A85" s="6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customFormat="false" ht="15.75" hidden="false" customHeight="true" outlineLevel="0" collapsed="false">
      <c r="A86" s="6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customFormat="false" ht="15.75" hidden="false" customHeight="true" outlineLevel="0" collapsed="false">
      <c r="A87" s="6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customFormat="false" ht="15.75" hidden="false" customHeight="true" outlineLevel="0" collapsed="false">
      <c r="A88" s="6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customFormat="false" ht="15.75" hidden="false" customHeight="true" outlineLevel="0" collapsed="false">
      <c r="A89" s="6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customFormat="false" ht="15.75" hidden="false" customHeight="true" outlineLevel="0" collapsed="false">
      <c r="A90" s="6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customFormat="false" ht="15.75" hidden="false" customHeight="true" outlineLevel="0" collapsed="false">
      <c r="A91" s="6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customFormat="false" ht="15.75" hidden="false" customHeight="true" outlineLevel="0" collapsed="false">
      <c r="A92" s="6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customFormat="false" ht="15.75" hidden="false" customHeight="true" outlineLevel="0" collapsed="false">
      <c r="A93" s="6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customFormat="false" ht="15.75" hidden="false" customHeight="true" outlineLevel="0" collapsed="false">
      <c r="A94" s="6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customFormat="false" ht="15.75" hidden="false" customHeight="true" outlineLevel="0" collapsed="false">
      <c r="A95" s="6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customFormat="false" ht="15.75" hidden="false" customHeight="true" outlineLevel="0" collapsed="false">
      <c r="A96" s="6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customFormat="false" ht="15.75" hidden="false" customHeight="true" outlineLevel="0" collapsed="false">
      <c r="A97" s="6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customFormat="false" ht="15.75" hidden="false" customHeight="true" outlineLevel="0" collapsed="false">
      <c r="A98" s="6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customFormat="false" ht="15.75" hidden="false" customHeight="true" outlineLevel="0" collapsed="false">
      <c r="A99" s="6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customFormat="false" ht="15.75" hidden="false" customHeight="true" outlineLevel="0" collapsed="false">
      <c r="A100" s="6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customFormat="false" ht="15.75" hidden="false" customHeight="true" outlineLevel="0" collapsed="false">
      <c r="A101" s="6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customFormat="false" ht="15.75" hidden="false" customHeight="true" outlineLevel="0" collapsed="false">
      <c r="A102" s="6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customFormat="false" ht="15.75" hidden="false" customHeight="true" outlineLevel="0" collapsed="false">
      <c r="A103" s="6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customFormat="false" ht="15.75" hidden="false" customHeight="true" outlineLevel="0" collapsed="false">
      <c r="A104" s="6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customFormat="false" ht="15.75" hidden="false" customHeight="true" outlineLevel="0" collapsed="false">
      <c r="A105" s="6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customFormat="false" ht="15.75" hidden="false" customHeight="true" outlineLevel="0" collapsed="false">
      <c r="A106" s="6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customFormat="false" ht="15.75" hidden="false" customHeight="true" outlineLevel="0" collapsed="false">
      <c r="A107" s="6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customFormat="false" ht="15.75" hidden="false" customHeight="true" outlineLevel="0" collapsed="false">
      <c r="A108" s="6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customFormat="false" ht="15.75" hidden="false" customHeight="true" outlineLevel="0" collapsed="false">
      <c r="A109" s="6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customFormat="false" ht="15.75" hidden="false" customHeight="true" outlineLevel="0" collapsed="false">
      <c r="A110" s="6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customFormat="false" ht="15.75" hidden="false" customHeight="true" outlineLevel="0" collapsed="false">
      <c r="A111" s="6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customFormat="false" ht="15.75" hidden="false" customHeight="true" outlineLevel="0" collapsed="false">
      <c r="A112" s="6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customFormat="false" ht="15.75" hidden="false" customHeight="true" outlineLevel="0" collapsed="false">
      <c r="A113" s="6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customFormat="false" ht="15.75" hidden="false" customHeight="true" outlineLevel="0" collapsed="false">
      <c r="A114" s="6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customFormat="false" ht="15.75" hidden="false" customHeight="true" outlineLevel="0" collapsed="false">
      <c r="A115" s="6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customFormat="false" ht="15.75" hidden="false" customHeight="true" outlineLevel="0" collapsed="false">
      <c r="A116" s="6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customFormat="false" ht="15.75" hidden="false" customHeight="true" outlineLevel="0" collapsed="false">
      <c r="A117" s="6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customFormat="false" ht="15.75" hidden="false" customHeight="true" outlineLevel="0" collapsed="false">
      <c r="A118" s="6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customFormat="false" ht="15.75" hidden="false" customHeight="true" outlineLevel="0" collapsed="false">
      <c r="A119" s="6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customFormat="false" ht="15.75" hidden="false" customHeight="true" outlineLevel="0" collapsed="false">
      <c r="A120" s="6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customFormat="false" ht="15.75" hidden="false" customHeight="true" outlineLevel="0" collapsed="false">
      <c r="A121" s="6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customFormat="false" ht="15.75" hidden="false" customHeight="true" outlineLevel="0" collapsed="false">
      <c r="A122" s="6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customFormat="false" ht="15.75" hidden="false" customHeight="true" outlineLevel="0" collapsed="false">
      <c r="A123" s="6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customFormat="false" ht="15.75" hidden="false" customHeight="true" outlineLevel="0" collapsed="false">
      <c r="A124" s="6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customFormat="false" ht="15.75" hidden="false" customHeight="true" outlineLevel="0" collapsed="false">
      <c r="A125" s="6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customFormat="false" ht="15.75" hidden="false" customHeight="true" outlineLevel="0" collapsed="false">
      <c r="A126" s="6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customFormat="false" ht="15.75" hidden="false" customHeight="true" outlineLevel="0" collapsed="false">
      <c r="A127" s="6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customFormat="false" ht="15.75" hidden="false" customHeight="true" outlineLevel="0" collapsed="false">
      <c r="A128" s="6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customFormat="false" ht="15.75" hidden="false" customHeight="true" outlineLevel="0" collapsed="false">
      <c r="A129" s="6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customFormat="false" ht="15.75" hidden="false" customHeight="true" outlineLevel="0" collapsed="false">
      <c r="A130" s="6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customFormat="false" ht="15.75" hidden="false" customHeight="true" outlineLevel="0" collapsed="false">
      <c r="A131" s="6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customFormat="false" ht="15.75" hidden="false" customHeight="true" outlineLevel="0" collapsed="false">
      <c r="A132" s="6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customFormat="false" ht="15.75" hidden="false" customHeight="true" outlineLevel="0" collapsed="false">
      <c r="A133" s="6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customFormat="false" ht="15.75" hidden="false" customHeight="true" outlineLevel="0" collapsed="false">
      <c r="A134" s="6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customFormat="false" ht="15.75" hidden="false" customHeight="true" outlineLevel="0" collapsed="false">
      <c r="A135" s="6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customFormat="false" ht="15.75" hidden="false" customHeight="true" outlineLevel="0" collapsed="false">
      <c r="A136" s="6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customFormat="false" ht="15.75" hidden="false" customHeight="true" outlineLevel="0" collapsed="false">
      <c r="A137" s="6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customFormat="false" ht="15.75" hidden="false" customHeight="true" outlineLevel="0" collapsed="false">
      <c r="A138" s="6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customFormat="false" ht="15.75" hidden="false" customHeight="true" outlineLevel="0" collapsed="false">
      <c r="A139" s="6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customFormat="false" ht="15.75" hidden="false" customHeight="true" outlineLevel="0" collapsed="false">
      <c r="A140" s="6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customFormat="false" ht="15.75" hidden="false" customHeight="true" outlineLevel="0" collapsed="false">
      <c r="A141" s="6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customFormat="false" ht="15.75" hidden="false" customHeight="true" outlineLevel="0" collapsed="false">
      <c r="A142" s="6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customFormat="false" ht="15.75" hidden="false" customHeight="true" outlineLevel="0" collapsed="false">
      <c r="A143" s="6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customFormat="false" ht="15.75" hidden="false" customHeight="true" outlineLevel="0" collapsed="false">
      <c r="A144" s="6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customFormat="false" ht="15.75" hidden="false" customHeight="true" outlineLevel="0" collapsed="false">
      <c r="A145" s="6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customFormat="false" ht="15.75" hidden="false" customHeight="true" outlineLevel="0" collapsed="false">
      <c r="A146" s="6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customFormat="false" ht="15.75" hidden="false" customHeight="true" outlineLevel="0" collapsed="false">
      <c r="A147" s="6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customFormat="false" ht="15.75" hidden="false" customHeight="true" outlineLevel="0" collapsed="false">
      <c r="A148" s="6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customFormat="false" ht="15.75" hidden="false" customHeight="true" outlineLevel="0" collapsed="false">
      <c r="A149" s="6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customFormat="false" ht="15.75" hidden="false" customHeight="true" outlineLevel="0" collapsed="false">
      <c r="A150" s="6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customFormat="false" ht="15.75" hidden="false" customHeight="true" outlineLevel="0" collapsed="false">
      <c r="A151" s="6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customFormat="false" ht="15.75" hidden="false" customHeight="true" outlineLevel="0" collapsed="false">
      <c r="A152" s="6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customFormat="false" ht="15.75" hidden="false" customHeight="true" outlineLevel="0" collapsed="false">
      <c r="A153" s="6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customFormat="false" ht="15.75" hidden="false" customHeight="true" outlineLevel="0" collapsed="false">
      <c r="A154" s="6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customFormat="false" ht="15.75" hidden="false" customHeight="true" outlineLevel="0" collapsed="false">
      <c r="A155" s="6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customFormat="false" ht="15.75" hidden="false" customHeight="true" outlineLevel="0" collapsed="false">
      <c r="A156" s="6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customFormat="false" ht="15.75" hidden="false" customHeight="true" outlineLevel="0" collapsed="false">
      <c r="A157" s="6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customFormat="false" ht="15.75" hidden="false" customHeight="true" outlineLevel="0" collapsed="false">
      <c r="A158" s="6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customFormat="false" ht="15.75" hidden="false" customHeight="true" outlineLevel="0" collapsed="false">
      <c r="A159" s="6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customFormat="false" ht="15.75" hidden="false" customHeight="true" outlineLevel="0" collapsed="false">
      <c r="A160" s="6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customFormat="false" ht="15.75" hidden="false" customHeight="true" outlineLevel="0" collapsed="false">
      <c r="A161" s="6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customFormat="false" ht="15.75" hidden="false" customHeight="true" outlineLevel="0" collapsed="false">
      <c r="A162" s="6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customFormat="false" ht="15.75" hidden="false" customHeight="true" outlineLevel="0" collapsed="false">
      <c r="A163" s="6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customFormat="false" ht="15.75" hidden="false" customHeight="true" outlineLevel="0" collapsed="false">
      <c r="A164" s="6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customFormat="false" ht="15.75" hidden="false" customHeight="true" outlineLevel="0" collapsed="false">
      <c r="A165" s="6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customFormat="false" ht="15.75" hidden="false" customHeight="true" outlineLevel="0" collapsed="false">
      <c r="A166" s="6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customFormat="false" ht="15.75" hidden="false" customHeight="true" outlineLevel="0" collapsed="false">
      <c r="A167" s="6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customFormat="false" ht="15.75" hidden="false" customHeight="true" outlineLevel="0" collapsed="false">
      <c r="A168" s="6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customFormat="false" ht="15.75" hidden="false" customHeight="true" outlineLevel="0" collapsed="false">
      <c r="A169" s="6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customFormat="false" ht="15.75" hidden="false" customHeight="true" outlineLevel="0" collapsed="false">
      <c r="A170" s="6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customFormat="false" ht="15.75" hidden="false" customHeight="true" outlineLevel="0" collapsed="false">
      <c r="A171" s="6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customFormat="false" ht="15.75" hidden="false" customHeight="true" outlineLevel="0" collapsed="false">
      <c r="A172" s="6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customFormat="false" ht="15.75" hidden="false" customHeight="true" outlineLevel="0" collapsed="false">
      <c r="A173" s="6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customFormat="false" ht="15.75" hidden="false" customHeight="true" outlineLevel="0" collapsed="false">
      <c r="A174" s="6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customFormat="false" ht="15.75" hidden="false" customHeight="true" outlineLevel="0" collapsed="false">
      <c r="A175" s="6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customFormat="false" ht="15.75" hidden="false" customHeight="true" outlineLevel="0" collapsed="false">
      <c r="A176" s="6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customFormat="false" ht="15.75" hidden="false" customHeight="true" outlineLevel="0" collapsed="false">
      <c r="A177" s="6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customFormat="false" ht="15.75" hidden="false" customHeight="true" outlineLevel="0" collapsed="false">
      <c r="A178" s="6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customFormat="false" ht="15.75" hidden="false" customHeight="true" outlineLevel="0" collapsed="false">
      <c r="A179" s="6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customFormat="false" ht="15.75" hidden="false" customHeight="true" outlineLevel="0" collapsed="false">
      <c r="A180" s="6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customFormat="false" ht="15.75" hidden="false" customHeight="true" outlineLevel="0" collapsed="false">
      <c r="A181" s="6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customFormat="false" ht="15.75" hidden="false" customHeight="true" outlineLevel="0" collapsed="false">
      <c r="A182" s="6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customFormat="false" ht="15.75" hidden="false" customHeight="true" outlineLevel="0" collapsed="false">
      <c r="A183" s="6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customFormat="false" ht="15.75" hidden="false" customHeight="true" outlineLevel="0" collapsed="false">
      <c r="A184" s="6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customFormat="false" ht="15.75" hidden="false" customHeight="true" outlineLevel="0" collapsed="false">
      <c r="A185" s="6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customFormat="false" ht="15.75" hidden="false" customHeight="true" outlineLevel="0" collapsed="false">
      <c r="A186" s="6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customFormat="false" ht="15.75" hidden="false" customHeight="true" outlineLevel="0" collapsed="false">
      <c r="A187" s="6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customFormat="false" ht="15.75" hidden="false" customHeight="true" outlineLevel="0" collapsed="false">
      <c r="A188" s="6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customFormat="false" ht="15.75" hidden="false" customHeight="true" outlineLevel="0" collapsed="false">
      <c r="A189" s="6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customFormat="false" ht="15.75" hidden="false" customHeight="true" outlineLevel="0" collapsed="false">
      <c r="A190" s="6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customFormat="false" ht="15.75" hidden="false" customHeight="true" outlineLevel="0" collapsed="false">
      <c r="A191" s="6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customFormat="false" ht="15.75" hidden="false" customHeight="true" outlineLevel="0" collapsed="false">
      <c r="A192" s="6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customFormat="false" ht="15.75" hidden="false" customHeight="true" outlineLevel="0" collapsed="false">
      <c r="A193" s="6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customFormat="false" ht="15.75" hidden="false" customHeight="true" outlineLevel="0" collapsed="false">
      <c r="A194" s="6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customFormat="false" ht="15.75" hidden="false" customHeight="true" outlineLevel="0" collapsed="false">
      <c r="A195" s="6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customFormat="false" ht="15.75" hidden="false" customHeight="true" outlineLevel="0" collapsed="false">
      <c r="A196" s="6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customFormat="false" ht="15.75" hidden="false" customHeight="true" outlineLevel="0" collapsed="false">
      <c r="A197" s="6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customFormat="false" ht="15.75" hidden="false" customHeight="true" outlineLevel="0" collapsed="false">
      <c r="A198" s="6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customFormat="false" ht="15.75" hidden="false" customHeight="true" outlineLevel="0" collapsed="false">
      <c r="A199" s="6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customFormat="false" ht="15.75" hidden="false" customHeight="true" outlineLevel="0" collapsed="false">
      <c r="A200" s="6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customFormat="false" ht="15.75" hidden="false" customHeight="true" outlineLevel="0" collapsed="false">
      <c r="A201" s="6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customFormat="false" ht="15.75" hidden="false" customHeight="true" outlineLevel="0" collapsed="false">
      <c r="A202" s="6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customFormat="false" ht="15.75" hidden="false" customHeight="true" outlineLevel="0" collapsed="false">
      <c r="A203" s="6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customFormat="false" ht="15.75" hidden="false" customHeight="true" outlineLevel="0" collapsed="false">
      <c r="A204" s="6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customFormat="false" ht="15.75" hidden="false" customHeight="true" outlineLevel="0" collapsed="false">
      <c r="A205" s="6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customFormat="false" ht="15.75" hidden="false" customHeight="true" outlineLevel="0" collapsed="false">
      <c r="A206" s="6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customFormat="false" ht="15.75" hidden="false" customHeight="true" outlineLevel="0" collapsed="false">
      <c r="A207" s="6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customFormat="false" ht="15.75" hidden="false" customHeight="true" outlineLevel="0" collapsed="false">
      <c r="A208" s="6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customFormat="false" ht="15.75" hidden="false" customHeight="true" outlineLevel="0" collapsed="false">
      <c r="A209" s="6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customFormat="false" ht="15.75" hidden="false" customHeight="true" outlineLevel="0" collapsed="false">
      <c r="A210" s="6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customFormat="false" ht="15.75" hidden="false" customHeight="true" outlineLevel="0" collapsed="false">
      <c r="A211" s="6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customFormat="false" ht="15.75" hidden="false" customHeight="true" outlineLevel="0" collapsed="false">
      <c r="A212" s="6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customFormat="false" ht="15.75" hidden="false" customHeight="true" outlineLevel="0" collapsed="false">
      <c r="A213" s="6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customFormat="false" ht="15.75" hidden="false" customHeight="true" outlineLevel="0" collapsed="false">
      <c r="A214" s="6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customFormat="false" ht="15.75" hidden="false" customHeight="true" outlineLevel="0" collapsed="false">
      <c r="A215" s="6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customFormat="false" ht="15.75" hidden="false" customHeight="true" outlineLevel="0" collapsed="false">
      <c r="A216" s="6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customFormat="false" ht="15.75" hidden="false" customHeight="true" outlineLevel="0" collapsed="false">
      <c r="A217" s="6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customFormat="false" ht="15.75" hidden="false" customHeight="true" outlineLevel="0" collapsed="false">
      <c r="A218" s="6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customFormat="false" ht="15.75" hidden="false" customHeight="true" outlineLevel="0" collapsed="false">
      <c r="A219" s="6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customFormat="false" ht="15.75" hidden="false" customHeight="true" outlineLevel="0" collapsed="false">
      <c r="A220" s="6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customFormat="false" ht="15.75" hidden="false" customHeight="true" outlineLevel="0" collapsed="false">
      <c r="A221" s="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customFormat="false" ht="15.75" hidden="false" customHeight="true" outlineLevel="0" collapsed="false">
      <c r="A222" s="6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customFormat="false" ht="15.75" hidden="false" customHeight="true" outlineLevel="0" collapsed="false">
      <c r="A223" s="6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customFormat="false" ht="15.75" hidden="false" customHeight="true" outlineLevel="0" collapsed="false">
      <c r="A224" s="6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customFormat="false" ht="15.75" hidden="false" customHeight="true" outlineLevel="0" collapsed="false">
      <c r="A225" s="6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customFormat="false" ht="15.75" hidden="false" customHeight="true" outlineLevel="0" collapsed="false">
      <c r="A226" s="6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customFormat="false" ht="15.75" hidden="false" customHeight="true" outlineLevel="0" collapsed="false">
      <c r="A227" s="6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customFormat="false" ht="15.75" hidden="false" customHeight="true" outlineLevel="0" collapsed="false">
      <c r="A228" s="6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customFormat="false" ht="15.75" hidden="false" customHeight="true" outlineLevel="0" collapsed="false">
      <c r="A229" s="6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customFormat="false" ht="15.75" hidden="false" customHeight="true" outlineLevel="0" collapsed="false">
      <c r="A230" s="6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customFormat="false" ht="15.75" hidden="false" customHeight="true" outlineLevel="0" collapsed="false">
      <c r="A231" s="6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customFormat="false" ht="15.75" hidden="false" customHeight="true" outlineLevel="0" collapsed="false">
      <c r="A232" s="6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customFormat="false" ht="15.75" hidden="false" customHeight="true" outlineLevel="0" collapsed="false">
      <c r="A233" s="6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customFormat="false" ht="15.75" hidden="false" customHeight="true" outlineLevel="0" collapsed="false">
      <c r="A234" s="6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customFormat="false" ht="15.75" hidden="false" customHeight="true" outlineLevel="0" collapsed="false">
      <c r="A235" s="6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customFormat="false" ht="15.75" hidden="false" customHeight="true" outlineLevel="0" collapsed="false">
      <c r="A236" s="6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customFormat="false" ht="15.75" hidden="false" customHeight="true" outlineLevel="0" collapsed="false">
      <c r="A237" s="6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customFormat="false" ht="15.75" hidden="false" customHeight="true" outlineLevel="0" collapsed="false">
      <c r="A238" s="6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customFormat="false" ht="15.75" hidden="false" customHeight="true" outlineLevel="0" collapsed="false">
      <c r="A239" s="6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customFormat="false" ht="15.75" hidden="false" customHeight="true" outlineLevel="0" collapsed="false">
      <c r="A240" s="6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customFormat="false" ht="15.75" hidden="false" customHeight="true" outlineLevel="0" collapsed="false">
      <c r="A241" s="6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customFormat="false" ht="15.75" hidden="false" customHeight="true" outlineLevel="0" collapsed="false">
      <c r="A242" s="6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customFormat="false" ht="15.75" hidden="false" customHeight="true" outlineLevel="0" collapsed="false">
      <c r="A243" s="6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customFormat="false" ht="15.75" hidden="false" customHeight="true" outlineLevel="0" collapsed="false">
      <c r="A244" s="6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customFormat="false" ht="15.75" hidden="false" customHeight="true" outlineLevel="0" collapsed="false">
      <c r="A245" s="6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customFormat="false" ht="15.75" hidden="false" customHeight="true" outlineLevel="0" collapsed="false">
      <c r="A246" s="6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customFormat="false" ht="15.75" hidden="false" customHeight="true" outlineLevel="0" collapsed="false">
      <c r="A247" s="6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customFormat="false" ht="15.75" hidden="false" customHeight="true" outlineLevel="0" collapsed="false">
      <c r="A248" s="6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customFormat="false" ht="15.75" hidden="false" customHeight="true" outlineLevel="0" collapsed="false">
      <c r="A249" s="6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customFormat="false" ht="15.75" hidden="false" customHeight="true" outlineLevel="0" collapsed="false">
      <c r="A250" s="6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customFormat="false" ht="15.75" hidden="false" customHeight="true" outlineLevel="0" collapsed="false">
      <c r="A251" s="6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customFormat="false" ht="15.75" hidden="false" customHeight="true" outlineLevel="0" collapsed="false">
      <c r="A252" s="6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customFormat="false" ht="15.75" hidden="false" customHeight="true" outlineLevel="0" collapsed="false">
      <c r="A253" s="6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customFormat="false" ht="15.75" hidden="false" customHeight="true" outlineLevel="0" collapsed="false">
      <c r="A254" s="6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customFormat="false" ht="15.75" hidden="false" customHeight="true" outlineLevel="0" collapsed="false">
      <c r="A255" s="6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customFormat="false" ht="15.75" hidden="false" customHeight="true" outlineLevel="0" collapsed="false">
      <c r="A256" s="6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customFormat="false" ht="15.75" hidden="false" customHeight="true" outlineLevel="0" collapsed="false">
      <c r="A257" s="6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customFormat="false" ht="15.75" hidden="false" customHeight="true" outlineLevel="0" collapsed="false">
      <c r="A258" s="6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customFormat="false" ht="15.75" hidden="false" customHeight="true" outlineLevel="0" collapsed="false">
      <c r="A259" s="6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customFormat="false" ht="15.75" hidden="false" customHeight="true" outlineLevel="0" collapsed="false">
      <c r="A260" s="6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customFormat="false" ht="15.75" hidden="false" customHeight="true" outlineLevel="0" collapsed="false">
      <c r="A261" s="6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customFormat="false" ht="15.75" hidden="false" customHeight="true" outlineLevel="0" collapsed="false">
      <c r="A262" s="6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customFormat="false" ht="15.75" hidden="false" customHeight="true" outlineLevel="0" collapsed="false">
      <c r="A263" s="6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customFormat="false" ht="15.75" hidden="false" customHeight="true" outlineLevel="0" collapsed="false">
      <c r="A264" s="6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customFormat="false" ht="15.75" hidden="false" customHeight="true" outlineLevel="0" collapsed="false">
      <c r="A265" s="6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customFormat="false" ht="15.75" hidden="false" customHeight="true" outlineLevel="0" collapsed="false">
      <c r="A266" s="6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customFormat="false" ht="15.75" hidden="false" customHeight="true" outlineLevel="0" collapsed="false">
      <c r="A267" s="6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customFormat="false" ht="15.75" hidden="false" customHeight="true" outlineLevel="0" collapsed="false">
      <c r="A268" s="6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customFormat="false" ht="15.75" hidden="false" customHeight="true" outlineLevel="0" collapsed="false">
      <c r="A269" s="6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customFormat="false" ht="15.75" hidden="false" customHeight="true" outlineLevel="0" collapsed="false">
      <c r="A270" s="6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customFormat="false" ht="15.75" hidden="false" customHeight="true" outlineLevel="0" collapsed="false">
      <c r="A271" s="6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customFormat="false" ht="15.75" hidden="false" customHeight="true" outlineLevel="0" collapsed="false">
      <c r="A272" s="6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customFormat="false" ht="15.75" hidden="false" customHeight="true" outlineLevel="0" collapsed="false">
      <c r="A273" s="6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customFormat="false" ht="15.75" hidden="false" customHeight="true" outlineLevel="0" collapsed="false">
      <c r="A274" s="6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customFormat="false" ht="15.75" hidden="false" customHeight="true" outlineLevel="0" collapsed="false">
      <c r="A275" s="6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customFormat="false" ht="15.75" hidden="false" customHeight="true" outlineLevel="0" collapsed="false">
      <c r="A276" s="6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customFormat="false" ht="15.75" hidden="false" customHeight="true" outlineLevel="0" collapsed="false">
      <c r="A277" s="6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customFormat="false" ht="15.75" hidden="false" customHeight="true" outlineLevel="0" collapsed="false">
      <c r="A278" s="6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customFormat="false" ht="15.75" hidden="false" customHeight="true" outlineLevel="0" collapsed="false">
      <c r="A279" s="6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customFormat="false" ht="15.75" hidden="false" customHeight="true" outlineLevel="0" collapsed="false">
      <c r="A280" s="6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customFormat="false" ht="15.75" hidden="false" customHeight="true" outlineLevel="0" collapsed="false">
      <c r="A281" s="6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customFormat="false" ht="15.75" hidden="false" customHeight="true" outlineLevel="0" collapsed="false">
      <c r="A282" s="6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customFormat="false" ht="15.75" hidden="false" customHeight="true" outlineLevel="0" collapsed="false">
      <c r="A283" s="6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customFormat="false" ht="15.75" hidden="false" customHeight="true" outlineLevel="0" collapsed="false">
      <c r="A284" s="6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customFormat="false" ht="15.75" hidden="false" customHeight="true" outlineLevel="0" collapsed="false">
      <c r="A285" s="6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customFormat="false" ht="15.75" hidden="false" customHeight="true" outlineLevel="0" collapsed="false">
      <c r="A286" s="6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customFormat="false" ht="15.75" hidden="false" customHeight="true" outlineLevel="0" collapsed="false">
      <c r="A287" s="6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customFormat="false" ht="15.75" hidden="false" customHeight="true" outlineLevel="0" collapsed="false">
      <c r="A288" s="6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customFormat="false" ht="15.75" hidden="false" customHeight="true" outlineLevel="0" collapsed="false">
      <c r="A289" s="6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customFormat="false" ht="15.75" hidden="false" customHeight="true" outlineLevel="0" collapsed="false">
      <c r="A290" s="6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customFormat="false" ht="15.75" hidden="false" customHeight="true" outlineLevel="0" collapsed="false">
      <c r="A291" s="6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customFormat="false" ht="15.75" hidden="false" customHeight="true" outlineLevel="0" collapsed="false">
      <c r="A292" s="6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customFormat="false" ht="15.75" hidden="false" customHeight="true" outlineLevel="0" collapsed="false">
      <c r="A293" s="6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customFormat="false" ht="15.75" hidden="false" customHeight="true" outlineLevel="0" collapsed="false">
      <c r="A294" s="6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customFormat="false" ht="15.75" hidden="false" customHeight="true" outlineLevel="0" collapsed="false">
      <c r="A295" s="6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customFormat="false" ht="15.75" hidden="false" customHeight="true" outlineLevel="0" collapsed="false">
      <c r="A296" s="6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customFormat="false" ht="15.75" hidden="false" customHeight="true" outlineLevel="0" collapsed="false">
      <c r="A297" s="6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customFormat="false" ht="15.75" hidden="false" customHeight="true" outlineLevel="0" collapsed="false">
      <c r="A298" s="6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customFormat="false" ht="15.75" hidden="false" customHeight="true" outlineLevel="0" collapsed="false">
      <c r="A299" s="6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customFormat="false" ht="15.75" hidden="false" customHeight="true" outlineLevel="0" collapsed="false">
      <c r="A300" s="6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customFormat="false" ht="15.75" hidden="false" customHeight="true" outlineLevel="0" collapsed="false">
      <c r="A301" s="6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customFormat="false" ht="15.75" hidden="false" customHeight="true" outlineLevel="0" collapsed="false">
      <c r="A302" s="6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customFormat="false" ht="15.75" hidden="false" customHeight="true" outlineLevel="0" collapsed="false">
      <c r="A303" s="6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customFormat="false" ht="15.75" hidden="false" customHeight="true" outlineLevel="0" collapsed="false">
      <c r="A304" s="6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customFormat="false" ht="15.75" hidden="false" customHeight="true" outlineLevel="0" collapsed="false">
      <c r="A305" s="6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customFormat="false" ht="15.75" hidden="false" customHeight="true" outlineLevel="0" collapsed="false">
      <c r="A306" s="6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customFormat="false" ht="15.75" hidden="false" customHeight="true" outlineLevel="0" collapsed="false">
      <c r="A307" s="6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customFormat="false" ht="15.75" hidden="false" customHeight="true" outlineLevel="0" collapsed="false">
      <c r="A308" s="6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customFormat="false" ht="15.75" hidden="false" customHeight="true" outlineLevel="0" collapsed="false">
      <c r="A309" s="6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customFormat="false" ht="15.75" hidden="false" customHeight="true" outlineLevel="0" collapsed="false">
      <c r="A310" s="6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customFormat="false" ht="15.75" hidden="false" customHeight="true" outlineLevel="0" collapsed="false">
      <c r="A311" s="6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customFormat="false" ht="15.75" hidden="false" customHeight="true" outlineLevel="0" collapsed="false">
      <c r="A312" s="6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customFormat="false" ht="15.75" hidden="false" customHeight="true" outlineLevel="0" collapsed="false">
      <c r="A313" s="6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customFormat="false" ht="15.75" hidden="false" customHeight="true" outlineLevel="0" collapsed="false">
      <c r="A314" s="6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customFormat="false" ht="15.75" hidden="false" customHeight="true" outlineLevel="0" collapsed="false">
      <c r="A315" s="6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customFormat="false" ht="15.75" hidden="false" customHeight="true" outlineLevel="0" collapsed="false">
      <c r="A316" s="6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customFormat="false" ht="15.75" hidden="false" customHeight="true" outlineLevel="0" collapsed="false">
      <c r="A317" s="6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customFormat="false" ht="15.75" hidden="false" customHeight="true" outlineLevel="0" collapsed="false">
      <c r="A318" s="6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customFormat="false" ht="15.75" hidden="false" customHeight="true" outlineLevel="0" collapsed="false">
      <c r="A319" s="6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customFormat="false" ht="15.75" hidden="false" customHeight="true" outlineLevel="0" collapsed="false">
      <c r="A320" s="6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customFormat="false" ht="15.75" hidden="false" customHeight="true" outlineLevel="0" collapsed="false">
      <c r="A321" s="6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customFormat="false" ht="15.75" hidden="false" customHeight="true" outlineLevel="0" collapsed="false">
      <c r="A322" s="6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customFormat="false" ht="15.75" hidden="false" customHeight="true" outlineLevel="0" collapsed="false">
      <c r="A323" s="6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customFormat="false" ht="15.75" hidden="false" customHeight="true" outlineLevel="0" collapsed="false">
      <c r="A324" s="6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customFormat="false" ht="15.75" hidden="false" customHeight="true" outlineLevel="0" collapsed="false">
      <c r="A325" s="6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customFormat="false" ht="15.75" hidden="false" customHeight="true" outlineLevel="0" collapsed="false">
      <c r="A326" s="6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customFormat="false" ht="15.75" hidden="false" customHeight="true" outlineLevel="0" collapsed="false">
      <c r="A327" s="6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customFormat="false" ht="15.75" hidden="false" customHeight="true" outlineLevel="0" collapsed="false">
      <c r="A328" s="6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customFormat="false" ht="15.75" hidden="false" customHeight="true" outlineLevel="0" collapsed="false">
      <c r="A329" s="6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customFormat="false" ht="15.75" hidden="false" customHeight="true" outlineLevel="0" collapsed="false">
      <c r="A330" s="6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customFormat="false" ht="15.75" hidden="false" customHeight="true" outlineLevel="0" collapsed="false">
      <c r="A331" s="6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customFormat="false" ht="15.75" hidden="false" customHeight="true" outlineLevel="0" collapsed="false">
      <c r="A332" s="6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customFormat="false" ht="15.75" hidden="false" customHeight="true" outlineLevel="0" collapsed="false">
      <c r="A333" s="6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customFormat="false" ht="15.75" hidden="false" customHeight="true" outlineLevel="0" collapsed="false">
      <c r="A334" s="6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customFormat="false" ht="15.75" hidden="false" customHeight="true" outlineLevel="0" collapsed="false">
      <c r="A335" s="6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customFormat="false" ht="15.75" hidden="false" customHeight="true" outlineLevel="0" collapsed="false">
      <c r="A336" s="6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customFormat="false" ht="15.75" hidden="false" customHeight="true" outlineLevel="0" collapsed="false">
      <c r="A337" s="6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customFormat="false" ht="15.75" hidden="false" customHeight="true" outlineLevel="0" collapsed="false">
      <c r="A338" s="6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customFormat="false" ht="15.75" hidden="false" customHeight="true" outlineLevel="0" collapsed="false">
      <c r="A339" s="6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customFormat="false" ht="15.75" hidden="false" customHeight="true" outlineLevel="0" collapsed="false">
      <c r="A340" s="6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customFormat="false" ht="15.75" hidden="false" customHeight="true" outlineLevel="0" collapsed="false">
      <c r="A341" s="6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customFormat="false" ht="15.75" hidden="false" customHeight="true" outlineLevel="0" collapsed="false">
      <c r="A342" s="6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customFormat="false" ht="15.75" hidden="false" customHeight="true" outlineLevel="0" collapsed="false">
      <c r="A343" s="6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customFormat="false" ht="15.75" hidden="false" customHeight="true" outlineLevel="0" collapsed="false">
      <c r="A344" s="6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customFormat="false" ht="15.75" hidden="false" customHeight="true" outlineLevel="0" collapsed="false">
      <c r="A345" s="6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customFormat="false" ht="15.75" hidden="false" customHeight="true" outlineLevel="0" collapsed="false">
      <c r="A346" s="6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customFormat="false" ht="15.75" hidden="false" customHeight="true" outlineLevel="0" collapsed="false">
      <c r="A347" s="6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customFormat="false" ht="15.75" hidden="false" customHeight="true" outlineLevel="0" collapsed="false">
      <c r="A348" s="6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customFormat="false" ht="15.75" hidden="false" customHeight="true" outlineLevel="0" collapsed="false">
      <c r="A349" s="6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customFormat="false" ht="15.75" hidden="false" customHeight="true" outlineLevel="0" collapsed="false">
      <c r="A350" s="6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customFormat="false" ht="15.75" hidden="false" customHeight="true" outlineLevel="0" collapsed="false">
      <c r="A351" s="6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customFormat="false" ht="15.75" hidden="false" customHeight="true" outlineLevel="0" collapsed="false">
      <c r="A352" s="6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customFormat="false" ht="15.75" hidden="false" customHeight="true" outlineLevel="0" collapsed="false">
      <c r="A353" s="6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customFormat="false" ht="15.75" hidden="false" customHeight="true" outlineLevel="0" collapsed="false">
      <c r="A354" s="6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customFormat="false" ht="15.75" hidden="false" customHeight="true" outlineLevel="0" collapsed="false">
      <c r="A355" s="6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customFormat="false" ht="15.75" hidden="false" customHeight="true" outlineLevel="0" collapsed="false">
      <c r="A356" s="6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customFormat="false" ht="15.75" hidden="false" customHeight="true" outlineLevel="0" collapsed="false">
      <c r="A357" s="6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customFormat="false" ht="15.75" hidden="false" customHeight="true" outlineLevel="0" collapsed="false">
      <c r="A358" s="6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customFormat="false" ht="15.75" hidden="false" customHeight="true" outlineLevel="0" collapsed="false">
      <c r="A359" s="6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customFormat="false" ht="15.75" hidden="false" customHeight="true" outlineLevel="0" collapsed="false">
      <c r="A360" s="6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customFormat="false" ht="15.75" hidden="false" customHeight="true" outlineLevel="0" collapsed="false">
      <c r="A361" s="6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customFormat="false" ht="15.75" hidden="false" customHeight="true" outlineLevel="0" collapsed="false">
      <c r="A362" s="6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customFormat="false" ht="15.75" hidden="false" customHeight="true" outlineLevel="0" collapsed="false">
      <c r="A363" s="6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customFormat="false" ht="15.75" hidden="false" customHeight="true" outlineLevel="0" collapsed="false">
      <c r="A364" s="6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customFormat="false" ht="15.75" hidden="false" customHeight="true" outlineLevel="0" collapsed="false">
      <c r="A365" s="6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customFormat="false" ht="15.75" hidden="false" customHeight="true" outlineLevel="0" collapsed="false">
      <c r="A366" s="6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customFormat="false" ht="15.75" hidden="false" customHeight="true" outlineLevel="0" collapsed="false">
      <c r="A367" s="6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customFormat="false" ht="15.75" hidden="false" customHeight="true" outlineLevel="0" collapsed="false">
      <c r="A368" s="6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customFormat="false" ht="15.75" hidden="false" customHeight="true" outlineLevel="0" collapsed="false">
      <c r="A369" s="6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customFormat="false" ht="15.75" hidden="false" customHeight="true" outlineLevel="0" collapsed="false">
      <c r="A370" s="6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customFormat="false" ht="15.75" hidden="false" customHeight="true" outlineLevel="0" collapsed="false">
      <c r="A371" s="6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customFormat="false" ht="15.75" hidden="false" customHeight="true" outlineLevel="0" collapsed="false">
      <c r="A372" s="6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customFormat="false" ht="15.75" hidden="false" customHeight="true" outlineLevel="0" collapsed="false">
      <c r="A373" s="6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customFormat="false" ht="15.75" hidden="false" customHeight="true" outlineLevel="0" collapsed="false">
      <c r="A374" s="6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customFormat="false" ht="15.75" hidden="false" customHeight="true" outlineLevel="0" collapsed="false">
      <c r="A375" s="6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customFormat="false" ht="15.75" hidden="false" customHeight="true" outlineLevel="0" collapsed="false">
      <c r="A376" s="6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customFormat="false" ht="15.75" hidden="false" customHeight="true" outlineLevel="0" collapsed="false">
      <c r="A377" s="6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customFormat="false" ht="15.75" hidden="false" customHeight="true" outlineLevel="0" collapsed="false">
      <c r="A378" s="6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customFormat="false" ht="15.75" hidden="false" customHeight="true" outlineLevel="0" collapsed="false">
      <c r="A379" s="6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customFormat="false" ht="15.75" hidden="false" customHeight="true" outlineLevel="0" collapsed="false">
      <c r="A380" s="6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customFormat="false" ht="15.75" hidden="false" customHeight="true" outlineLevel="0" collapsed="false">
      <c r="A381" s="6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customFormat="false" ht="15.75" hidden="false" customHeight="true" outlineLevel="0" collapsed="false">
      <c r="A382" s="6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customFormat="false" ht="15.75" hidden="false" customHeight="true" outlineLevel="0" collapsed="false">
      <c r="A383" s="6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customFormat="false" ht="15.75" hidden="false" customHeight="true" outlineLevel="0" collapsed="false">
      <c r="A384" s="6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customFormat="false" ht="15.75" hidden="false" customHeight="true" outlineLevel="0" collapsed="false">
      <c r="A385" s="6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customFormat="false" ht="15.75" hidden="false" customHeight="true" outlineLevel="0" collapsed="false">
      <c r="A386" s="6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customFormat="false" ht="15.75" hidden="false" customHeight="true" outlineLevel="0" collapsed="false">
      <c r="A387" s="6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customFormat="false" ht="15.75" hidden="false" customHeight="true" outlineLevel="0" collapsed="false">
      <c r="A388" s="6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customFormat="false" ht="15.75" hidden="false" customHeight="true" outlineLevel="0" collapsed="false">
      <c r="A389" s="6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customFormat="false" ht="15.75" hidden="false" customHeight="true" outlineLevel="0" collapsed="false">
      <c r="A390" s="6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customFormat="false" ht="15.75" hidden="false" customHeight="true" outlineLevel="0" collapsed="false">
      <c r="A391" s="6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customFormat="false" ht="15.75" hidden="false" customHeight="true" outlineLevel="0" collapsed="false">
      <c r="A392" s="6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customFormat="false" ht="15.75" hidden="false" customHeight="true" outlineLevel="0" collapsed="false">
      <c r="A393" s="6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customFormat="false" ht="15.75" hidden="false" customHeight="true" outlineLevel="0" collapsed="false">
      <c r="A394" s="6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customFormat="false" ht="15.75" hidden="false" customHeight="true" outlineLevel="0" collapsed="false">
      <c r="A395" s="6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customFormat="false" ht="15.75" hidden="false" customHeight="true" outlineLevel="0" collapsed="false">
      <c r="A396" s="6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customFormat="false" ht="15.75" hidden="false" customHeight="true" outlineLevel="0" collapsed="false">
      <c r="A397" s="6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customFormat="false" ht="15.75" hidden="false" customHeight="true" outlineLevel="0" collapsed="false">
      <c r="A398" s="6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customFormat="false" ht="15.75" hidden="false" customHeight="true" outlineLevel="0" collapsed="false">
      <c r="A399" s="6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customFormat="false" ht="15.75" hidden="false" customHeight="true" outlineLevel="0" collapsed="false">
      <c r="A400" s="6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customFormat="false" ht="15.75" hidden="false" customHeight="true" outlineLevel="0" collapsed="false">
      <c r="A401" s="6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customFormat="false" ht="15.75" hidden="false" customHeight="true" outlineLevel="0" collapsed="false">
      <c r="A402" s="6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customFormat="false" ht="15.75" hidden="false" customHeight="true" outlineLevel="0" collapsed="false">
      <c r="A403" s="6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customFormat="false" ht="15.75" hidden="false" customHeight="true" outlineLevel="0" collapsed="false">
      <c r="A404" s="6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customFormat="false" ht="15.75" hidden="false" customHeight="true" outlineLevel="0" collapsed="false">
      <c r="A405" s="6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customFormat="false" ht="15.75" hidden="false" customHeight="true" outlineLevel="0" collapsed="false">
      <c r="A406" s="6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customFormat="false" ht="15.75" hidden="false" customHeight="true" outlineLevel="0" collapsed="false">
      <c r="A407" s="6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customFormat="false" ht="15.75" hidden="false" customHeight="true" outlineLevel="0" collapsed="false">
      <c r="A408" s="6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customFormat="false" ht="15.75" hidden="false" customHeight="true" outlineLevel="0" collapsed="false">
      <c r="A409" s="6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customFormat="false" ht="15.75" hidden="false" customHeight="true" outlineLevel="0" collapsed="false">
      <c r="A410" s="6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customFormat="false" ht="15.75" hidden="false" customHeight="true" outlineLevel="0" collapsed="false">
      <c r="A411" s="6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customFormat="false" ht="15.75" hidden="false" customHeight="true" outlineLevel="0" collapsed="false">
      <c r="A412" s="6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customFormat="false" ht="15.75" hidden="false" customHeight="true" outlineLevel="0" collapsed="false">
      <c r="A413" s="6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customFormat="false" ht="15.75" hidden="false" customHeight="true" outlineLevel="0" collapsed="false">
      <c r="A414" s="6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customFormat="false" ht="15.75" hidden="false" customHeight="true" outlineLevel="0" collapsed="false">
      <c r="A415" s="6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customFormat="false" ht="15.75" hidden="false" customHeight="true" outlineLevel="0" collapsed="false">
      <c r="A416" s="6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customFormat="false" ht="15.75" hidden="false" customHeight="true" outlineLevel="0" collapsed="false">
      <c r="A417" s="6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customFormat="false" ht="15.75" hidden="false" customHeight="true" outlineLevel="0" collapsed="false">
      <c r="A418" s="6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customFormat="false" ht="15.75" hidden="false" customHeight="true" outlineLevel="0" collapsed="false">
      <c r="A419" s="6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customFormat="false" ht="15.75" hidden="false" customHeight="true" outlineLevel="0" collapsed="false">
      <c r="A420" s="6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customFormat="false" ht="15.75" hidden="false" customHeight="true" outlineLevel="0" collapsed="false">
      <c r="A421" s="6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customFormat="false" ht="15.75" hidden="false" customHeight="true" outlineLevel="0" collapsed="false">
      <c r="A422" s="6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customFormat="false" ht="15.75" hidden="false" customHeight="true" outlineLevel="0" collapsed="false">
      <c r="A423" s="6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customFormat="false" ht="15.75" hidden="false" customHeight="true" outlineLevel="0" collapsed="false">
      <c r="A424" s="6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customFormat="false" ht="15.75" hidden="false" customHeight="true" outlineLevel="0" collapsed="false">
      <c r="A425" s="6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customFormat="false" ht="15.75" hidden="false" customHeight="true" outlineLevel="0" collapsed="false">
      <c r="A426" s="6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customFormat="false" ht="15.75" hidden="false" customHeight="true" outlineLevel="0" collapsed="false">
      <c r="A427" s="6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customFormat="false" ht="15.75" hidden="false" customHeight="true" outlineLevel="0" collapsed="false">
      <c r="A428" s="6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customFormat="false" ht="15.75" hidden="false" customHeight="true" outlineLevel="0" collapsed="false">
      <c r="A429" s="6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customFormat="false" ht="15.75" hidden="false" customHeight="true" outlineLevel="0" collapsed="false">
      <c r="A430" s="6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customFormat="false" ht="15.75" hidden="false" customHeight="true" outlineLevel="0" collapsed="false">
      <c r="A431" s="6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customFormat="false" ht="15.75" hidden="false" customHeight="true" outlineLevel="0" collapsed="false">
      <c r="A432" s="6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customFormat="false" ht="15.75" hidden="false" customHeight="true" outlineLevel="0" collapsed="false">
      <c r="A433" s="6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customFormat="false" ht="15.75" hidden="false" customHeight="true" outlineLevel="0" collapsed="false">
      <c r="A434" s="6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customFormat="false" ht="15.75" hidden="false" customHeight="true" outlineLevel="0" collapsed="false">
      <c r="A435" s="6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customFormat="false" ht="15.75" hidden="false" customHeight="true" outlineLevel="0" collapsed="false">
      <c r="A436" s="6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customFormat="false" ht="15.75" hidden="false" customHeight="true" outlineLevel="0" collapsed="false">
      <c r="A437" s="6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customFormat="false" ht="15.75" hidden="false" customHeight="true" outlineLevel="0" collapsed="false">
      <c r="A438" s="6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customFormat="false" ht="15.75" hidden="false" customHeight="true" outlineLevel="0" collapsed="false">
      <c r="A439" s="6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customFormat="false" ht="15.75" hidden="false" customHeight="true" outlineLevel="0" collapsed="false">
      <c r="A440" s="6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customFormat="false" ht="15.75" hidden="false" customHeight="true" outlineLevel="0" collapsed="false">
      <c r="A441" s="6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customFormat="false" ht="15.75" hidden="false" customHeight="true" outlineLevel="0" collapsed="false">
      <c r="A442" s="6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customFormat="false" ht="15.75" hidden="false" customHeight="true" outlineLevel="0" collapsed="false">
      <c r="A443" s="6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customFormat="false" ht="15.75" hidden="false" customHeight="true" outlineLevel="0" collapsed="false">
      <c r="A444" s="6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customFormat="false" ht="15.75" hidden="false" customHeight="true" outlineLevel="0" collapsed="false">
      <c r="A445" s="6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customFormat="false" ht="15.75" hidden="false" customHeight="true" outlineLevel="0" collapsed="false">
      <c r="A446" s="6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customFormat="false" ht="15.75" hidden="false" customHeight="true" outlineLevel="0" collapsed="false">
      <c r="A447" s="6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customFormat="false" ht="15.75" hidden="false" customHeight="true" outlineLevel="0" collapsed="false">
      <c r="A448" s="6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customFormat="false" ht="15.75" hidden="false" customHeight="true" outlineLevel="0" collapsed="false">
      <c r="A449" s="6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customFormat="false" ht="15.75" hidden="false" customHeight="true" outlineLevel="0" collapsed="false">
      <c r="A450" s="6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customFormat="false" ht="15.75" hidden="false" customHeight="true" outlineLevel="0" collapsed="false">
      <c r="A451" s="6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customFormat="false" ht="15.75" hidden="false" customHeight="true" outlineLevel="0" collapsed="false">
      <c r="A452" s="6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customFormat="false" ht="15.75" hidden="false" customHeight="true" outlineLevel="0" collapsed="false">
      <c r="A453" s="6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customFormat="false" ht="15.75" hidden="false" customHeight="true" outlineLevel="0" collapsed="false">
      <c r="A454" s="6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customFormat="false" ht="15.75" hidden="false" customHeight="true" outlineLevel="0" collapsed="false">
      <c r="A455" s="6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customFormat="false" ht="15.75" hidden="false" customHeight="true" outlineLevel="0" collapsed="false">
      <c r="A456" s="6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customFormat="false" ht="15.75" hidden="false" customHeight="true" outlineLevel="0" collapsed="false">
      <c r="A457" s="6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customFormat="false" ht="15.75" hidden="false" customHeight="true" outlineLevel="0" collapsed="false">
      <c r="A458" s="6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customFormat="false" ht="15.75" hidden="false" customHeight="true" outlineLevel="0" collapsed="false">
      <c r="A459" s="6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customFormat="false" ht="15.75" hidden="false" customHeight="true" outlineLevel="0" collapsed="false">
      <c r="A460" s="6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customFormat="false" ht="15.75" hidden="false" customHeight="true" outlineLevel="0" collapsed="false">
      <c r="A461" s="6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customFormat="false" ht="15.75" hidden="false" customHeight="true" outlineLevel="0" collapsed="false">
      <c r="A462" s="6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customFormat="false" ht="15.75" hidden="false" customHeight="true" outlineLevel="0" collapsed="false">
      <c r="A463" s="6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customFormat="false" ht="15.75" hidden="false" customHeight="true" outlineLevel="0" collapsed="false">
      <c r="A464" s="6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customFormat="false" ht="15.75" hidden="false" customHeight="true" outlineLevel="0" collapsed="false">
      <c r="A465" s="6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customFormat="false" ht="15.75" hidden="false" customHeight="true" outlineLevel="0" collapsed="false">
      <c r="A466" s="6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customFormat="false" ht="15.75" hidden="false" customHeight="true" outlineLevel="0" collapsed="false">
      <c r="A467" s="6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customFormat="false" ht="15.75" hidden="false" customHeight="true" outlineLevel="0" collapsed="false">
      <c r="A468" s="6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customFormat="false" ht="15.75" hidden="false" customHeight="true" outlineLevel="0" collapsed="false">
      <c r="A469" s="6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customFormat="false" ht="15.75" hidden="false" customHeight="true" outlineLevel="0" collapsed="false">
      <c r="A470" s="6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customFormat="false" ht="15.75" hidden="false" customHeight="true" outlineLevel="0" collapsed="false">
      <c r="A471" s="6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customFormat="false" ht="15.75" hidden="false" customHeight="true" outlineLevel="0" collapsed="false">
      <c r="A472" s="6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customFormat="false" ht="15.75" hidden="false" customHeight="true" outlineLevel="0" collapsed="false">
      <c r="A473" s="6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customFormat="false" ht="15.75" hidden="false" customHeight="true" outlineLevel="0" collapsed="false">
      <c r="A474" s="6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customFormat="false" ht="15.75" hidden="false" customHeight="true" outlineLevel="0" collapsed="false">
      <c r="A475" s="6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customFormat="false" ht="15.75" hidden="false" customHeight="true" outlineLevel="0" collapsed="false">
      <c r="A476" s="6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customFormat="false" ht="15.75" hidden="false" customHeight="true" outlineLevel="0" collapsed="false">
      <c r="A477" s="6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customFormat="false" ht="15.75" hidden="false" customHeight="true" outlineLevel="0" collapsed="false">
      <c r="A478" s="6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customFormat="false" ht="15.75" hidden="false" customHeight="true" outlineLevel="0" collapsed="false">
      <c r="A479" s="6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customFormat="false" ht="15.75" hidden="false" customHeight="true" outlineLevel="0" collapsed="false">
      <c r="A480" s="6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customFormat="false" ht="15.75" hidden="false" customHeight="true" outlineLevel="0" collapsed="false">
      <c r="A481" s="6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customFormat="false" ht="15.75" hidden="false" customHeight="true" outlineLevel="0" collapsed="false">
      <c r="A482" s="6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customFormat="false" ht="15.75" hidden="false" customHeight="true" outlineLevel="0" collapsed="false">
      <c r="A483" s="6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customFormat="false" ht="15.75" hidden="false" customHeight="true" outlineLevel="0" collapsed="false">
      <c r="A484" s="6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customFormat="false" ht="15.75" hidden="false" customHeight="true" outlineLevel="0" collapsed="false">
      <c r="A485" s="6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customFormat="false" ht="15.75" hidden="false" customHeight="true" outlineLevel="0" collapsed="false">
      <c r="A486" s="6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customFormat="false" ht="15.75" hidden="false" customHeight="true" outlineLevel="0" collapsed="false">
      <c r="A487" s="6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customFormat="false" ht="15.75" hidden="false" customHeight="true" outlineLevel="0" collapsed="false">
      <c r="A488" s="6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customFormat="false" ht="15.75" hidden="false" customHeight="true" outlineLevel="0" collapsed="false">
      <c r="A489" s="6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customFormat="false" ht="15.75" hidden="false" customHeight="true" outlineLevel="0" collapsed="false">
      <c r="A490" s="6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customFormat="false" ht="15.75" hidden="false" customHeight="true" outlineLevel="0" collapsed="false">
      <c r="A491" s="6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customFormat="false" ht="15.75" hidden="false" customHeight="true" outlineLevel="0" collapsed="false">
      <c r="A492" s="6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customFormat="false" ht="15.75" hidden="false" customHeight="true" outlineLevel="0" collapsed="false">
      <c r="A493" s="6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customFormat="false" ht="15.75" hidden="false" customHeight="true" outlineLevel="0" collapsed="false">
      <c r="A494" s="6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customFormat="false" ht="15.75" hidden="false" customHeight="true" outlineLevel="0" collapsed="false">
      <c r="A495" s="6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customFormat="false" ht="15.75" hidden="false" customHeight="true" outlineLevel="0" collapsed="false">
      <c r="A496" s="6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customFormat="false" ht="15.75" hidden="false" customHeight="true" outlineLevel="0" collapsed="false">
      <c r="A497" s="6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customFormat="false" ht="15.75" hidden="false" customHeight="true" outlineLevel="0" collapsed="false">
      <c r="A498" s="6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customFormat="false" ht="15.75" hidden="false" customHeight="true" outlineLevel="0" collapsed="false">
      <c r="A499" s="6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customFormat="false" ht="15.75" hidden="false" customHeight="true" outlineLevel="0" collapsed="false">
      <c r="A500" s="6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customFormat="false" ht="15.75" hidden="false" customHeight="true" outlineLevel="0" collapsed="false">
      <c r="A501" s="6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customFormat="false" ht="15.75" hidden="false" customHeight="true" outlineLevel="0" collapsed="false">
      <c r="A502" s="6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customFormat="false" ht="15.75" hidden="false" customHeight="true" outlineLevel="0" collapsed="false">
      <c r="A503" s="6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customFormat="false" ht="15.75" hidden="false" customHeight="true" outlineLevel="0" collapsed="false">
      <c r="A504" s="6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customFormat="false" ht="15.75" hidden="false" customHeight="true" outlineLevel="0" collapsed="false">
      <c r="A505" s="6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customFormat="false" ht="15.75" hidden="false" customHeight="true" outlineLevel="0" collapsed="false">
      <c r="A506" s="6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customFormat="false" ht="15.75" hidden="false" customHeight="true" outlineLevel="0" collapsed="false">
      <c r="A507" s="6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customFormat="false" ht="15.75" hidden="false" customHeight="true" outlineLevel="0" collapsed="false">
      <c r="A508" s="6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customFormat="false" ht="15.75" hidden="false" customHeight="true" outlineLevel="0" collapsed="false">
      <c r="A509" s="6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customFormat="false" ht="15.75" hidden="false" customHeight="true" outlineLevel="0" collapsed="false">
      <c r="A510" s="6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customFormat="false" ht="15.75" hidden="false" customHeight="true" outlineLevel="0" collapsed="false">
      <c r="A511" s="6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customFormat="false" ht="15.75" hidden="false" customHeight="true" outlineLevel="0" collapsed="false">
      <c r="A512" s="6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customFormat="false" ht="15.75" hidden="false" customHeight="true" outlineLevel="0" collapsed="false">
      <c r="A513" s="6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customFormat="false" ht="15.75" hidden="false" customHeight="true" outlineLevel="0" collapsed="false">
      <c r="A514" s="6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customFormat="false" ht="15.75" hidden="false" customHeight="true" outlineLevel="0" collapsed="false">
      <c r="A515" s="6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customFormat="false" ht="15.75" hidden="false" customHeight="true" outlineLevel="0" collapsed="false">
      <c r="A516" s="6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customFormat="false" ht="15.75" hidden="false" customHeight="true" outlineLevel="0" collapsed="false">
      <c r="A517" s="6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customFormat="false" ht="15.75" hidden="false" customHeight="true" outlineLevel="0" collapsed="false">
      <c r="A518" s="6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customFormat="false" ht="15.75" hidden="false" customHeight="true" outlineLevel="0" collapsed="false">
      <c r="A519" s="6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customFormat="false" ht="15.75" hidden="false" customHeight="true" outlineLevel="0" collapsed="false">
      <c r="A520" s="6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customFormat="false" ht="15.75" hidden="false" customHeight="true" outlineLevel="0" collapsed="false">
      <c r="A521" s="6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customFormat="false" ht="15.75" hidden="false" customHeight="true" outlineLevel="0" collapsed="false">
      <c r="A522" s="6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customFormat="false" ht="15.75" hidden="false" customHeight="true" outlineLevel="0" collapsed="false">
      <c r="A523" s="6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customFormat="false" ht="15.75" hidden="false" customHeight="true" outlineLevel="0" collapsed="false">
      <c r="A524" s="6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customFormat="false" ht="15.75" hidden="false" customHeight="true" outlineLevel="0" collapsed="false">
      <c r="A525" s="6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customFormat="false" ht="15.75" hidden="false" customHeight="true" outlineLevel="0" collapsed="false">
      <c r="A526" s="6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customFormat="false" ht="15.75" hidden="false" customHeight="true" outlineLevel="0" collapsed="false">
      <c r="A527" s="6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customFormat="false" ht="15.75" hidden="false" customHeight="true" outlineLevel="0" collapsed="false">
      <c r="A528" s="6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customFormat="false" ht="15.75" hidden="false" customHeight="true" outlineLevel="0" collapsed="false">
      <c r="A529" s="6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customFormat="false" ht="15.75" hidden="false" customHeight="true" outlineLevel="0" collapsed="false">
      <c r="A530" s="6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customFormat="false" ht="15.75" hidden="false" customHeight="true" outlineLevel="0" collapsed="false">
      <c r="A531" s="6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customFormat="false" ht="15.75" hidden="false" customHeight="true" outlineLevel="0" collapsed="false">
      <c r="A532" s="6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customFormat="false" ht="15.75" hidden="false" customHeight="true" outlineLevel="0" collapsed="false">
      <c r="A533" s="6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customFormat="false" ht="15.75" hidden="false" customHeight="true" outlineLevel="0" collapsed="false">
      <c r="A534" s="6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customFormat="false" ht="15.75" hidden="false" customHeight="true" outlineLevel="0" collapsed="false">
      <c r="A535" s="6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customFormat="false" ht="15.75" hidden="false" customHeight="true" outlineLevel="0" collapsed="false">
      <c r="A536" s="6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customFormat="false" ht="15.75" hidden="false" customHeight="true" outlineLevel="0" collapsed="false">
      <c r="A537" s="6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customFormat="false" ht="15.75" hidden="false" customHeight="true" outlineLevel="0" collapsed="false">
      <c r="A538" s="6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customFormat="false" ht="15.75" hidden="false" customHeight="true" outlineLevel="0" collapsed="false">
      <c r="A539" s="6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customFormat="false" ht="15.75" hidden="false" customHeight="true" outlineLevel="0" collapsed="false">
      <c r="A540" s="6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customFormat="false" ht="15.75" hidden="false" customHeight="true" outlineLevel="0" collapsed="false">
      <c r="A541" s="6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customFormat="false" ht="15.75" hidden="false" customHeight="true" outlineLevel="0" collapsed="false">
      <c r="A542" s="6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customFormat="false" ht="15.75" hidden="false" customHeight="true" outlineLevel="0" collapsed="false">
      <c r="A543" s="6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customFormat="false" ht="15.75" hidden="false" customHeight="true" outlineLevel="0" collapsed="false">
      <c r="A544" s="6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customFormat="false" ht="15.75" hidden="false" customHeight="true" outlineLevel="0" collapsed="false">
      <c r="A545" s="6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customFormat="false" ht="15.75" hidden="false" customHeight="true" outlineLevel="0" collapsed="false">
      <c r="A546" s="6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customFormat="false" ht="15.75" hidden="false" customHeight="true" outlineLevel="0" collapsed="false">
      <c r="A547" s="6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customFormat="false" ht="15.75" hidden="false" customHeight="true" outlineLevel="0" collapsed="false">
      <c r="A548" s="6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customFormat="false" ht="15.75" hidden="false" customHeight="true" outlineLevel="0" collapsed="false">
      <c r="A549" s="6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customFormat="false" ht="15.75" hidden="false" customHeight="true" outlineLevel="0" collapsed="false">
      <c r="A550" s="6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customFormat="false" ht="15.75" hidden="false" customHeight="true" outlineLevel="0" collapsed="false">
      <c r="A551" s="6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customFormat="false" ht="15.75" hidden="false" customHeight="true" outlineLevel="0" collapsed="false">
      <c r="A552" s="6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customFormat="false" ht="15.75" hidden="false" customHeight="true" outlineLevel="0" collapsed="false">
      <c r="A553" s="6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customFormat="false" ht="15.75" hidden="false" customHeight="true" outlineLevel="0" collapsed="false">
      <c r="A554" s="6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customFormat="false" ht="15.75" hidden="false" customHeight="true" outlineLevel="0" collapsed="false">
      <c r="A555" s="6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customFormat="false" ht="15.75" hidden="false" customHeight="true" outlineLevel="0" collapsed="false">
      <c r="A556" s="6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customFormat="false" ht="15.75" hidden="false" customHeight="true" outlineLevel="0" collapsed="false">
      <c r="A557" s="6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customFormat="false" ht="15.75" hidden="false" customHeight="true" outlineLevel="0" collapsed="false">
      <c r="A558" s="6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customFormat="false" ht="15.75" hidden="false" customHeight="true" outlineLevel="0" collapsed="false">
      <c r="A559" s="6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customFormat="false" ht="15.75" hidden="false" customHeight="true" outlineLevel="0" collapsed="false">
      <c r="A560" s="6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customFormat="false" ht="15.75" hidden="false" customHeight="true" outlineLevel="0" collapsed="false">
      <c r="A561" s="6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customFormat="false" ht="15.75" hidden="false" customHeight="true" outlineLevel="0" collapsed="false">
      <c r="A562" s="6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customFormat="false" ht="15.75" hidden="false" customHeight="true" outlineLevel="0" collapsed="false">
      <c r="A563" s="6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customFormat="false" ht="15.75" hidden="false" customHeight="true" outlineLevel="0" collapsed="false">
      <c r="A564" s="6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customFormat="false" ht="15.75" hidden="false" customHeight="true" outlineLevel="0" collapsed="false">
      <c r="A565" s="6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customFormat="false" ht="15.75" hidden="false" customHeight="true" outlineLevel="0" collapsed="false">
      <c r="A566" s="6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customFormat="false" ht="15.75" hidden="false" customHeight="true" outlineLevel="0" collapsed="false">
      <c r="A567" s="6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customFormat="false" ht="15.75" hidden="false" customHeight="true" outlineLevel="0" collapsed="false">
      <c r="A568" s="6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customFormat="false" ht="15.75" hidden="false" customHeight="true" outlineLevel="0" collapsed="false">
      <c r="A569" s="6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customFormat="false" ht="15.75" hidden="false" customHeight="true" outlineLevel="0" collapsed="false">
      <c r="A570" s="6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customFormat="false" ht="15.75" hidden="false" customHeight="true" outlineLevel="0" collapsed="false">
      <c r="A571" s="6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customFormat="false" ht="15.75" hidden="false" customHeight="true" outlineLevel="0" collapsed="false">
      <c r="A572" s="6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customFormat="false" ht="15.75" hidden="false" customHeight="true" outlineLevel="0" collapsed="false">
      <c r="A573" s="6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customFormat="false" ht="15.75" hidden="false" customHeight="true" outlineLevel="0" collapsed="false">
      <c r="A574" s="6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customFormat="false" ht="15.75" hidden="false" customHeight="true" outlineLevel="0" collapsed="false">
      <c r="A575" s="6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customFormat="false" ht="15.75" hidden="false" customHeight="true" outlineLevel="0" collapsed="false">
      <c r="A576" s="6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customFormat="false" ht="15.75" hidden="false" customHeight="true" outlineLevel="0" collapsed="false">
      <c r="A577" s="6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customFormat="false" ht="15.75" hidden="false" customHeight="true" outlineLevel="0" collapsed="false">
      <c r="A578" s="6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customFormat="false" ht="15.75" hidden="false" customHeight="true" outlineLevel="0" collapsed="false">
      <c r="A579" s="6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customFormat="false" ht="15.75" hidden="false" customHeight="true" outlineLevel="0" collapsed="false">
      <c r="A580" s="6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customFormat="false" ht="15.75" hidden="false" customHeight="true" outlineLevel="0" collapsed="false">
      <c r="A581" s="6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customFormat="false" ht="15.75" hidden="false" customHeight="true" outlineLevel="0" collapsed="false">
      <c r="A582" s="6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customFormat="false" ht="15.75" hidden="false" customHeight="true" outlineLevel="0" collapsed="false">
      <c r="A583" s="6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customFormat="false" ht="15.75" hidden="false" customHeight="true" outlineLevel="0" collapsed="false">
      <c r="A584" s="6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customFormat="false" ht="15.75" hidden="false" customHeight="true" outlineLevel="0" collapsed="false">
      <c r="A585" s="6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customFormat="false" ht="15.75" hidden="false" customHeight="true" outlineLevel="0" collapsed="false">
      <c r="A586" s="6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customFormat="false" ht="15.75" hidden="false" customHeight="true" outlineLevel="0" collapsed="false">
      <c r="A587" s="6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customFormat="false" ht="15.75" hidden="false" customHeight="true" outlineLevel="0" collapsed="false">
      <c r="A588" s="6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customFormat="false" ht="15.75" hidden="false" customHeight="true" outlineLevel="0" collapsed="false">
      <c r="A589" s="6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customFormat="false" ht="15.75" hidden="false" customHeight="true" outlineLevel="0" collapsed="false">
      <c r="A590" s="6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customFormat="false" ht="15.75" hidden="false" customHeight="true" outlineLevel="0" collapsed="false">
      <c r="A591" s="6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customFormat="false" ht="15.75" hidden="false" customHeight="true" outlineLevel="0" collapsed="false">
      <c r="A592" s="6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customFormat="false" ht="15.75" hidden="false" customHeight="true" outlineLevel="0" collapsed="false">
      <c r="A593" s="6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customFormat="false" ht="15.75" hidden="false" customHeight="true" outlineLevel="0" collapsed="false">
      <c r="A594" s="6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customFormat="false" ht="15.75" hidden="false" customHeight="true" outlineLevel="0" collapsed="false">
      <c r="A595" s="6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customFormat="false" ht="15.75" hidden="false" customHeight="true" outlineLevel="0" collapsed="false">
      <c r="A596" s="6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customFormat="false" ht="15.75" hidden="false" customHeight="true" outlineLevel="0" collapsed="false">
      <c r="A597" s="6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customFormat="false" ht="15.75" hidden="false" customHeight="true" outlineLevel="0" collapsed="false">
      <c r="A598" s="6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customFormat="false" ht="15.75" hidden="false" customHeight="true" outlineLevel="0" collapsed="false">
      <c r="A599" s="6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customFormat="false" ht="15.75" hidden="false" customHeight="true" outlineLevel="0" collapsed="false">
      <c r="A600" s="6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customFormat="false" ht="15.75" hidden="false" customHeight="true" outlineLevel="0" collapsed="false">
      <c r="A601" s="6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customFormat="false" ht="15.75" hidden="false" customHeight="true" outlineLevel="0" collapsed="false">
      <c r="A602" s="6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customFormat="false" ht="15.75" hidden="false" customHeight="true" outlineLevel="0" collapsed="false">
      <c r="A603" s="6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customFormat="false" ht="15.75" hidden="false" customHeight="true" outlineLevel="0" collapsed="false">
      <c r="A604" s="6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customFormat="false" ht="15.75" hidden="false" customHeight="true" outlineLevel="0" collapsed="false">
      <c r="A605" s="6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customFormat="false" ht="15.75" hidden="false" customHeight="true" outlineLevel="0" collapsed="false">
      <c r="A606" s="6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customFormat="false" ht="15.75" hidden="false" customHeight="true" outlineLevel="0" collapsed="false">
      <c r="A607" s="6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customFormat="false" ht="15.75" hidden="false" customHeight="true" outlineLevel="0" collapsed="false">
      <c r="A608" s="6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customFormat="false" ht="15.75" hidden="false" customHeight="true" outlineLevel="0" collapsed="false">
      <c r="A609" s="6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customFormat="false" ht="15.75" hidden="false" customHeight="true" outlineLevel="0" collapsed="false">
      <c r="A610" s="6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customFormat="false" ht="15.75" hidden="false" customHeight="true" outlineLevel="0" collapsed="false">
      <c r="A611" s="6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customFormat="false" ht="15.75" hidden="false" customHeight="true" outlineLevel="0" collapsed="false">
      <c r="A612" s="6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customFormat="false" ht="15.75" hidden="false" customHeight="true" outlineLevel="0" collapsed="false">
      <c r="A613" s="6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customFormat="false" ht="15.75" hidden="false" customHeight="true" outlineLevel="0" collapsed="false">
      <c r="A614" s="6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customFormat="false" ht="15.75" hidden="false" customHeight="true" outlineLevel="0" collapsed="false">
      <c r="A615" s="6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customFormat="false" ht="15.75" hidden="false" customHeight="true" outlineLevel="0" collapsed="false">
      <c r="A616" s="6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customFormat="false" ht="15.75" hidden="false" customHeight="true" outlineLevel="0" collapsed="false">
      <c r="A617" s="6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customFormat="false" ht="15.75" hidden="false" customHeight="true" outlineLevel="0" collapsed="false">
      <c r="A618" s="6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customFormat="false" ht="15.75" hidden="false" customHeight="true" outlineLevel="0" collapsed="false">
      <c r="A619" s="6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customFormat="false" ht="15.75" hidden="false" customHeight="true" outlineLevel="0" collapsed="false">
      <c r="A620" s="6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customFormat="false" ht="15.75" hidden="false" customHeight="true" outlineLevel="0" collapsed="false">
      <c r="A621" s="6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customFormat="false" ht="15.75" hidden="false" customHeight="true" outlineLevel="0" collapsed="false">
      <c r="A622" s="6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customFormat="false" ht="15.75" hidden="false" customHeight="true" outlineLevel="0" collapsed="false">
      <c r="A623" s="6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customFormat="false" ht="15.75" hidden="false" customHeight="true" outlineLevel="0" collapsed="false">
      <c r="A624" s="6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customFormat="false" ht="15.75" hidden="false" customHeight="true" outlineLevel="0" collapsed="false">
      <c r="A625" s="6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customFormat="false" ht="15.75" hidden="false" customHeight="true" outlineLevel="0" collapsed="false">
      <c r="A626" s="6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customFormat="false" ht="15.75" hidden="false" customHeight="true" outlineLevel="0" collapsed="false">
      <c r="A627" s="6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customFormat="false" ht="15.75" hidden="false" customHeight="true" outlineLevel="0" collapsed="false">
      <c r="A628" s="6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customFormat="false" ht="15.75" hidden="false" customHeight="true" outlineLevel="0" collapsed="false">
      <c r="A629" s="6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customFormat="false" ht="15.75" hidden="false" customHeight="true" outlineLevel="0" collapsed="false">
      <c r="A630" s="6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customFormat="false" ht="15.75" hidden="false" customHeight="true" outlineLevel="0" collapsed="false">
      <c r="A631" s="6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customFormat="false" ht="15.75" hidden="false" customHeight="true" outlineLevel="0" collapsed="false">
      <c r="A632" s="6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customFormat="false" ht="15.75" hidden="false" customHeight="true" outlineLevel="0" collapsed="false">
      <c r="A633" s="6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customFormat="false" ht="15.75" hidden="false" customHeight="true" outlineLevel="0" collapsed="false">
      <c r="A634" s="6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customFormat="false" ht="15.75" hidden="false" customHeight="true" outlineLevel="0" collapsed="false">
      <c r="A635" s="6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customFormat="false" ht="15.75" hidden="false" customHeight="true" outlineLevel="0" collapsed="false">
      <c r="A636" s="6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customFormat="false" ht="15.75" hidden="false" customHeight="true" outlineLevel="0" collapsed="false">
      <c r="A637" s="6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customFormat="false" ht="15.75" hidden="false" customHeight="true" outlineLevel="0" collapsed="false">
      <c r="A638" s="6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customFormat="false" ht="15.75" hidden="false" customHeight="true" outlineLevel="0" collapsed="false">
      <c r="A639" s="6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customFormat="false" ht="15.75" hidden="false" customHeight="true" outlineLevel="0" collapsed="false">
      <c r="A640" s="6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customFormat="false" ht="15.75" hidden="false" customHeight="true" outlineLevel="0" collapsed="false">
      <c r="A641" s="6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customFormat="false" ht="15.75" hidden="false" customHeight="true" outlineLevel="0" collapsed="false">
      <c r="A642" s="6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customFormat="false" ht="15.75" hidden="false" customHeight="true" outlineLevel="0" collapsed="false">
      <c r="A643" s="6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customFormat="false" ht="15.75" hidden="false" customHeight="true" outlineLevel="0" collapsed="false">
      <c r="A644" s="6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customFormat="false" ht="15.75" hidden="false" customHeight="true" outlineLevel="0" collapsed="false">
      <c r="A645" s="6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customFormat="false" ht="15.75" hidden="false" customHeight="true" outlineLevel="0" collapsed="false">
      <c r="A646" s="6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customFormat="false" ht="15.75" hidden="false" customHeight="true" outlineLevel="0" collapsed="false">
      <c r="A647" s="6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customFormat="false" ht="15.75" hidden="false" customHeight="true" outlineLevel="0" collapsed="false">
      <c r="A648" s="6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customFormat="false" ht="15.75" hidden="false" customHeight="true" outlineLevel="0" collapsed="false">
      <c r="A649" s="6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customFormat="false" ht="15.75" hidden="false" customHeight="true" outlineLevel="0" collapsed="false">
      <c r="A650" s="6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customFormat="false" ht="15.75" hidden="false" customHeight="true" outlineLevel="0" collapsed="false">
      <c r="A651" s="6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customFormat="false" ht="15.75" hidden="false" customHeight="true" outlineLevel="0" collapsed="false">
      <c r="A652" s="6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customFormat="false" ht="15.75" hidden="false" customHeight="true" outlineLevel="0" collapsed="false">
      <c r="A653" s="6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customFormat="false" ht="15.75" hidden="false" customHeight="true" outlineLevel="0" collapsed="false">
      <c r="A654" s="6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customFormat="false" ht="15.75" hidden="false" customHeight="true" outlineLevel="0" collapsed="false">
      <c r="A655" s="6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customFormat="false" ht="15.75" hidden="false" customHeight="true" outlineLevel="0" collapsed="false">
      <c r="A656" s="6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customFormat="false" ht="15.75" hidden="false" customHeight="true" outlineLevel="0" collapsed="false">
      <c r="A657" s="6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customFormat="false" ht="15.75" hidden="false" customHeight="true" outlineLevel="0" collapsed="false">
      <c r="A658" s="6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customFormat="false" ht="15.75" hidden="false" customHeight="true" outlineLevel="0" collapsed="false">
      <c r="A659" s="6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customFormat="false" ht="15.75" hidden="false" customHeight="true" outlineLevel="0" collapsed="false">
      <c r="A660" s="6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customFormat="false" ht="15.75" hidden="false" customHeight="true" outlineLevel="0" collapsed="false">
      <c r="A661" s="6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customFormat="false" ht="15.75" hidden="false" customHeight="true" outlineLevel="0" collapsed="false">
      <c r="A662" s="6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customFormat="false" ht="15.75" hidden="false" customHeight="true" outlineLevel="0" collapsed="false">
      <c r="A663" s="6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customFormat="false" ht="15.75" hidden="false" customHeight="true" outlineLevel="0" collapsed="false">
      <c r="A664" s="6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customFormat="false" ht="15.75" hidden="false" customHeight="true" outlineLevel="0" collapsed="false">
      <c r="A665" s="6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customFormat="false" ht="15.75" hidden="false" customHeight="true" outlineLevel="0" collapsed="false">
      <c r="A666" s="6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customFormat="false" ht="15.75" hidden="false" customHeight="true" outlineLevel="0" collapsed="false">
      <c r="A667" s="6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customFormat="false" ht="15.75" hidden="false" customHeight="true" outlineLevel="0" collapsed="false">
      <c r="A668" s="6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customFormat="false" ht="15.75" hidden="false" customHeight="true" outlineLevel="0" collapsed="false">
      <c r="A669" s="6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customFormat="false" ht="15.75" hidden="false" customHeight="true" outlineLevel="0" collapsed="false">
      <c r="A670" s="6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customFormat="false" ht="15.75" hidden="false" customHeight="true" outlineLevel="0" collapsed="false">
      <c r="A671" s="6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customFormat="false" ht="15.75" hidden="false" customHeight="true" outlineLevel="0" collapsed="false">
      <c r="A672" s="6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customFormat="false" ht="15.75" hidden="false" customHeight="true" outlineLevel="0" collapsed="false">
      <c r="A673" s="6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customFormat="false" ht="15.75" hidden="false" customHeight="true" outlineLevel="0" collapsed="false">
      <c r="A674" s="6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customFormat="false" ht="15.75" hidden="false" customHeight="true" outlineLevel="0" collapsed="false">
      <c r="A675" s="6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customFormat="false" ht="15.75" hidden="false" customHeight="true" outlineLevel="0" collapsed="false">
      <c r="A676" s="6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customFormat="false" ht="15.75" hidden="false" customHeight="true" outlineLevel="0" collapsed="false">
      <c r="A677" s="6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customFormat="false" ht="15.75" hidden="false" customHeight="true" outlineLevel="0" collapsed="false">
      <c r="A678" s="6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customFormat="false" ht="15.75" hidden="false" customHeight="true" outlineLevel="0" collapsed="false">
      <c r="A679" s="6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customFormat="false" ht="15.75" hidden="false" customHeight="true" outlineLevel="0" collapsed="false">
      <c r="A680" s="6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customFormat="false" ht="15.75" hidden="false" customHeight="true" outlineLevel="0" collapsed="false">
      <c r="A681" s="6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customFormat="false" ht="15.75" hidden="false" customHeight="true" outlineLevel="0" collapsed="false">
      <c r="A682" s="6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customFormat="false" ht="15.75" hidden="false" customHeight="true" outlineLevel="0" collapsed="false">
      <c r="A683" s="6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customFormat="false" ht="15.75" hidden="false" customHeight="true" outlineLevel="0" collapsed="false">
      <c r="A684" s="6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customFormat="false" ht="15.75" hidden="false" customHeight="true" outlineLevel="0" collapsed="false">
      <c r="A685" s="6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customFormat="false" ht="15.75" hidden="false" customHeight="true" outlineLevel="0" collapsed="false">
      <c r="A686" s="6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customFormat="false" ht="15.75" hidden="false" customHeight="true" outlineLevel="0" collapsed="false">
      <c r="A687" s="6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customFormat="false" ht="15.75" hidden="false" customHeight="true" outlineLevel="0" collapsed="false">
      <c r="A688" s="6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customFormat="false" ht="15.75" hidden="false" customHeight="true" outlineLevel="0" collapsed="false">
      <c r="A689" s="6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customFormat="false" ht="15.75" hidden="false" customHeight="true" outlineLevel="0" collapsed="false">
      <c r="A690" s="6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customFormat="false" ht="15.75" hidden="false" customHeight="true" outlineLevel="0" collapsed="false">
      <c r="A691" s="6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customFormat="false" ht="15.75" hidden="false" customHeight="true" outlineLevel="0" collapsed="false">
      <c r="A692" s="6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customFormat="false" ht="15.75" hidden="false" customHeight="true" outlineLevel="0" collapsed="false">
      <c r="A693" s="6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customFormat="false" ht="15.75" hidden="false" customHeight="true" outlineLevel="0" collapsed="false">
      <c r="A694" s="6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customFormat="false" ht="15.75" hidden="false" customHeight="true" outlineLevel="0" collapsed="false">
      <c r="A695" s="6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customFormat="false" ht="15.75" hidden="false" customHeight="true" outlineLevel="0" collapsed="false">
      <c r="A696" s="6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customFormat="false" ht="15.75" hidden="false" customHeight="true" outlineLevel="0" collapsed="false">
      <c r="A697" s="6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customFormat="false" ht="15.75" hidden="false" customHeight="true" outlineLevel="0" collapsed="false">
      <c r="A698" s="6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customFormat="false" ht="15.75" hidden="false" customHeight="true" outlineLevel="0" collapsed="false">
      <c r="A699" s="6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customFormat="false" ht="15.75" hidden="false" customHeight="true" outlineLevel="0" collapsed="false">
      <c r="A700" s="6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customFormat="false" ht="15.75" hidden="false" customHeight="true" outlineLevel="0" collapsed="false">
      <c r="A701" s="6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customFormat="false" ht="15.75" hidden="false" customHeight="true" outlineLevel="0" collapsed="false">
      <c r="A702" s="6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customFormat="false" ht="15.75" hidden="false" customHeight="true" outlineLevel="0" collapsed="false">
      <c r="A703" s="6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customFormat="false" ht="15.75" hidden="false" customHeight="true" outlineLevel="0" collapsed="false">
      <c r="A704" s="6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customFormat="false" ht="15.75" hidden="false" customHeight="true" outlineLevel="0" collapsed="false">
      <c r="A705" s="6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customFormat="false" ht="15.75" hidden="false" customHeight="true" outlineLevel="0" collapsed="false">
      <c r="A706" s="6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customFormat="false" ht="15.75" hidden="false" customHeight="true" outlineLevel="0" collapsed="false">
      <c r="A707" s="6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customFormat="false" ht="15.75" hidden="false" customHeight="true" outlineLevel="0" collapsed="false">
      <c r="A708" s="6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customFormat="false" ht="15.75" hidden="false" customHeight="true" outlineLevel="0" collapsed="false">
      <c r="A709" s="6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customFormat="false" ht="15.75" hidden="false" customHeight="true" outlineLevel="0" collapsed="false">
      <c r="A710" s="6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customFormat="false" ht="15.75" hidden="false" customHeight="true" outlineLevel="0" collapsed="false">
      <c r="A711" s="6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customFormat="false" ht="15.75" hidden="false" customHeight="true" outlineLevel="0" collapsed="false">
      <c r="A712" s="6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customFormat="false" ht="15.75" hidden="false" customHeight="true" outlineLevel="0" collapsed="false">
      <c r="A713" s="6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customFormat="false" ht="15.75" hidden="false" customHeight="true" outlineLevel="0" collapsed="false">
      <c r="A714" s="6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customFormat="false" ht="15.75" hidden="false" customHeight="true" outlineLevel="0" collapsed="false">
      <c r="A715" s="6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customFormat="false" ht="15.75" hidden="false" customHeight="true" outlineLevel="0" collapsed="false">
      <c r="A716" s="6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customFormat="false" ht="15.75" hidden="false" customHeight="true" outlineLevel="0" collapsed="false">
      <c r="A717" s="6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customFormat="false" ht="15.75" hidden="false" customHeight="true" outlineLevel="0" collapsed="false">
      <c r="A718" s="6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customFormat="false" ht="15.75" hidden="false" customHeight="true" outlineLevel="0" collapsed="false">
      <c r="A719" s="6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customFormat="false" ht="15.75" hidden="false" customHeight="true" outlineLevel="0" collapsed="false">
      <c r="A720" s="6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customFormat="false" ht="15.75" hidden="false" customHeight="true" outlineLevel="0" collapsed="false">
      <c r="A721" s="6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customFormat="false" ht="15.75" hidden="false" customHeight="true" outlineLevel="0" collapsed="false">
      <c r="A722" s="6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customFormat="false" ht="15.75" hidden="false" customHeight="true" outlineLevel="0" collapsed="false">
      <c r="A723" s="6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customFormat="false" ht="15.75" hidden="false" customHeight="true" outlineLevel="0" collapsed="false">
      <c r="A724" s="6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customFormat="false" ht="15.75" hidden="false" customHeight="true" outlineLevel="0" collapsed="false">
      <c r="A725" s="6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customFormat="false" ht="15.75" hidden="false" customHeight="true" outlineLevel="0" collapsed="false">
      <c r="A726" s="6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customFormat="false" ht="15.75" hidden="false" customHeight="true" outlineLevel="0" collapsed="false">
      <c r="A727" s="6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customFormat="false" ht="15.75" hidden="false" customHeight="true" outlineLevel="0" collapsed="false">
      <c r="A728" s="6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customFormat="false" ht="15.75" hidden="false" customHeight="true" outlineLevel="0" collapsed="false">
      <c r="A729" s="6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customFormat="false" ht="15.75" hidden="false" customHeight="true" outlineLevel="0" collapsed="false">
      <c r="A730" s="6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customFormat="false" ht="15.75" hidden="false" customHeight="true" outlineLevel="0" collapsed="false">
      <c r="A731" s="6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customFormat="false" ht="15.75" hidden="false" customHeight="true" outlineLevel="0" collapsed="false">
      <c r="A732" s="6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customFormat="false" ht="15.75" hidden="false" customHeight="true" outlineLevel="0" collapsed="false">
      <c r="A733" s="6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customFormat="false" ht="15.75" hidden="false" customHeight="true" outlineLevel="0" collapsed="false">
      <c r="A734" s="6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customFormat="false" ht="15.75" hidden="false" customHeight="true" outlineLevel="0" collapsed="false">
      <c r="A735" s="6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customFormat="false" ht="15.75" hidden="false" customHeight="true" outlineLevel="0" collapsed="false">
      <c r="A736" s="6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customFormat="false" ht="15.75" hidden="false" customHeight="true" outlineLevel="0" collapsed="false">
      <c r="A737" s="6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customFormat="false" ht="15.75" hidden="false" customHeight="true" outlineLevel="0" collapsed="false">
      <c r="A738" s="6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customFormat="false" ht="15.75" hidden="false" customHeight="true" outlineLevel="0" collapsed="false">
      <c r="A739" s="6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customFormat="false" ht="15.75" hidden="false" customHeight="true" outlineLevel="0" collapsed="false">
      <c r="A740" s="6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customFormat="false" ht="15.75" hidden="false" customHeight="true" outlineLevel="0" collapsed="false">
      <c r="A741" s="6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customFormat="false" ht="15.75" hidden="false" customHeight="true" outlineLevel="0" collapsed="false">
      <c r="A742" s="6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customFormat="false" ht="15.75" hidden="false" customHeight="true" outlineLevel="0" collapsed="false">
      <c r="A743" s="6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customFormat="false" ht="15.75" hidden="false" customHeight="true" outlineLevel="0" collapsed="false">
      <c r="A744" s="6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customFormat="false" ht="15.75" hidden="false" customHeight="true" outlineLevel="0" collapsed="false">
      <c r="A745" s="6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customFormat="false" ht="15.75" hidden="false" customHeight="true" outlineLevel="0" collapsed="false">
      <c r="A746" s="6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customFormat="false" ht="15.75" hidden="false" customHeight="true" outlineLevel="0" collapsed="false">
      <c r="A747" s="6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customFormat="false" ht="15.75" hidden="false" customHeight="true" outlineLevel="0" collapsed="false">
      <c r="A748" s="6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customFormat="false" ht="15.75" hidden="false" customHeight="true" outlineLevel="0" collapsed="false">
      <c r="A749" s="6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customFormat="false" ht="15.75" hidden="false" customHeight="true" outlineLevel="0" collapsed="false">
      <c r="A750" s="6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customFormat="false" ht="15.75" hidden="false" customHeight="true" outlineLevel="0" collapsed="false">
      <c r="A751" s="6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customFormat="false" ht="15.75" hidden="false" customHeight="true" outlineLevel="0" collapsed="false">
      <c r="A752" s="6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customFormat="false" ht="15.75" hidden="false" customHeight="true" outlineLevel="0" collapsed="false">
      <c r="A753" s="6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customFormat="false" ht="15.75" hidden="false" customHeight="true" outlineLevel="0" collapsed="false">
      <c r="A754" s="6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customFormat="false" ht="15.75" hidden="false" customHeight="true" outlineLevel="0" collapsed="false">
      <c r="A755" s="6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customFormat="false" ht="15.75" hidden="false" customHeight="true" outlineLevel="0" collapsed="false">
      <c r="A756" s="6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customFormat="false" ht="15.75" hidden="false" customHeight="true" outlineLevel="0" collapsed="false">
      <c r="A757" s="6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customFormat="false" ht="15.75" hidden="false" customHeight="true" outlineLevel="0" collapsed="false">
      <c r="A758" s="6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customFormat="false" ht="15.75" hidden="false" customHeight="true" outlineLevel="0" collapsed="false">
      <c r="A759" s="6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customFormat="false" ht="15.75" hidden="false" customHeight="true" outlineLevel="0" collapsed="false">
      <c r="A760" s="6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customFormat="false" ht="15.75" hidden="false" customHeight="true" outlineLevel="0" collapsed="false">
      <c r="A761" s="6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customFormat="false" ht="15.75" hidden="false" customHeight="true" outlineLevel="0" collapsed="false">
      <c r="A762" s="6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customFormat="false" ht="15.75" hidden="false" customHeight="true" outlineLevel="0" collapsed="false">
      <c r="A763" s="6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customFormat="false" ht="15.75" hidden="false" customHeight="true" outlineLevel="0" collapsed="false">
      <c r="A764" s="6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customFormat="false" ht="15.75" hidden="false" customHeight="true" outlineLevel="0" collapsed="false">
      <c r="A765" s="6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customFormat="false" ht="15.75" hidden="false" customHeight="true" outlineLevel="0" collapsed="false">
      <c r="A766" s="6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customFormat="false" ht="15.75" hidden="false" customHeight="true" outlineLevel="0" collapsed="false">
      <c r="A767" s="6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customFormat="false" ht="15.75" hidden="false" customHeight="true" outlineLevel="0" collapsed="false">
      <c r="A768" s="6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customFormat="false" ht="15.75" hidden="false" customHeight="true" outlineLevel="0" collapsed="false">
      <c r="A769" s="6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customFormat="false" ht="15.75" hidden="false" customHeight="true" outlineLevel="0" collapsed="false">
      <c r="A770" s="6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customFormat="false" ht="15.75" hidden="false" customHeight="true" outlineLevel="0" collapsed="false">
      <c r="A771" s="6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customFormat="false" ht="15.75" hidden="false" customHeight="true" outlineLevel="0" collapsed="false">
      <c r="A772" s="6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customFormat="false" ht="15.75" hidden="false" customHeight="true" outlineLevel="0" collapsed="false">
      <c r="A773" s="6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customFormat="false" ht="15.75" hidden="false" customHeight="true" outlineLevel="0" collapsed="false">
      <c r="A774" s="6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customFormat="false" ht="15.75" hidden="false" customHeight="true" outlineLevel="0" collapsed="false">
      <c r="A775" s="6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customFormat="false" ht="15.75" hidden="false" customHeight="true" outlineLevel="0" collapsed="false">
      <c r="A776" s="6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customFormat="false" ht="15.75" hidden="false" customHeight="true" outlineLevel="0" collapsed="false">
      <c r="A777" s="6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customFormat="false" ht="15.75" hidden="false" customHeight="true" outlineLevel="0" collapsed="false">
      <c r="A778" s="6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customFormat="false" ht="15.75" hidden="false" customHeight="true" outlineLevel="0" collapsed="false">
      <c r="A779" s="6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customFormat="false" ht="15.75" hidden="false" customHeight="true" outlineLevel="0" collapsed="false">
      <c r="A780" s="6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customFormat="false" ht="15.75" hidden="false" customHeight="true" outlineLevel="0" collapsed="false">
      <c r="A781" s="6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customFormat="false" ht="15.75" hidden="false" customHeight="true" outlineLevel="0" collapsed="false">
      <c r="A782" s="6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customFormat="false" ht="15.75" hidden="false" customHeight="true" outlineLevel="0" collapsed="false">
      <c r="A783" s="6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customFormat="false" ht="15.75" hidden="false" customHeight="true" outlineLevel="0" collapsed="false">
      <c r="A784" s="6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customFormat="false" ht="15.75" hidden="false" customHeight="true" outlineLevel="0" collapsed="false">
      <c r="A785" s="6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customFormat="false" ht="15.75" hidden="false" customHeight="true" outlineLevel="0" collapsed="false">
      <c r="A786" s="6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customFormat="false" ht="15.75" hidden="false" customHeight="true" outlineLevel="0" collapsed="false">
      <c r="A787" s="6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customFormat="false" ht="15.75" hidden="false" customHeight="true" outlineLevel="0" collapsed="false">
      <c r="A788" s="6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customFormat="false" ht="15.75" hidden="false" customHeight="true" outlineLevel="0" collapsed="false">
      <c r="A789" s="6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customFormat="false" ht="15.75" hidden="false" customHeight="true" outlineLevel="0" collapsed="false">
      <c r="A790" s="6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customFormat="false" ht="15.75" hidden="false" customHeight="true" outlineLevel="0" collapsed="false">
      <c r="A791" s="6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customFormat="false" ht="15.75" hidden="false" customHeight="true" outlineLevel="0" collapsed="false">
      <c r="A792" s="6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customFormat="false" ht="15.75" hidden="false" customHeight="true" outlineLevel="0" collapsed="false">
      <c r="A793" s="6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customFormat="false" ht="15.75" hidden="false" customHeight="true" outlineLevel="0" collapsed="false">
      <c r="A794" s="6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customFormat="false" ht="15.75" hidden="false" customHeight="true" outlineLevel="0" collapsed="false">
      <c r="A795" s="6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customFormat="false" ht="15.75" hidden="false" customHeight="true" outlineLevel="0" collapsed="false">
      <c r="A796" s="6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customFormat="false" ht="15.75" hidden="false" customHeight="true" outlineLevel="0" collapsed="false">
      <c r="A797" s="6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customFormat="false" ht="15.75" hidden="false" customHeight="true" outlineLevel="0" collapsed="false">
      <c r="A798" s="6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customFormat="false" ht="15.75" hidden="false" customHeight="true" outlineLevel="0" collapsed="false">
      <c r="A799" s="6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customFormat="false" ht="15.75" hidden="false" customHeight="true" outlineLevel="0" collapsed="false">
      <c r="A800" s="6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customFormat="false" ht="15.75" hidden="false" customHeight="true" outlineLevel="0" collapsed="false">
      <c r="A801" s="6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customFormat="false" ht="15.75" hidden="false" customHeight="true" outlineLevel="0" collapsed="false">
      <c r="A802" s="6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customFormat="false" ht="15.75" hidden="false" customHeight="true" outlineLevel="0" collapsed="false">
      <c r="A803" s="6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customFormat="false" ht="15.75" hidden="false" customHeight="true" outlineLevel="0" collapsed="false">
      <c r="A804" s="6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customFormat="false" ht="15.75" hidden="false" customHeight="true" outlineLevel="0" collapsed="false">
      <c r="A805" s="6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customFormat="false" ht="15.75" hidden="false" customHeight="true" outlineLevel="0" collapsed="false">
      <c r="A806" s="6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customFormat="false" ht="15.75" hidden="false" customHeight="true" outlineLevel="0" collapsed="false">
      <c r="A807" s="6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customFormat="false" ht="15.75" hidden="false" customHeight="true" outlineLevel="0" collapsed="false">
      <c r="A808" s="6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customFormat="false" ht="15.75" hidden="false" customHeight="true" outlineLevel="0" collapsed="false">
      <c r="A809" s="6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customFormat="false" ht="15.75" hidden="false" customHeight="true" outlineLevel="0" collapsed="false">
      <c r="A810" s="6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customFormat="false" ht="15.75" hidden="false" customHeight="true" outlineLevel="0" collapsed="false">
      <c r="A811" s="6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customFormat="false" ht="15.75" hidden="false" customHeight="true" outlineLevel="0" collapsed="false">
      <c r="A812" s="6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customFormat="false" ht="15.75" hidden="false" customHeight="true" outlineLevel="0" collapsed="false">
      <c r="A813" s="6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customFormat="false" ht="15.75" hidden="false" customHeight="true" outlineLevel="0" collapsed="false">
      <c r="A814" s="6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customFormat="false" ht="15.75" hidden="false" customHeight="true" outlineLevel="0" collapsed="false">
      <c r="A815" s="6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customFormat="false" ht="15.75" hidden="false" customHeight="true" outlineLevel="0" collapsed="false">
      <c r="A816" s="6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customFormat="false" ht="15.75" hidden="false" customHeight="true" outlineLevel="0" collapsed="false">
      <c r="A817" s="6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customFormat="false" ht="15.75" hidden="false" customHeight="true" outlineLevel="0" collapsed="false">
      <c r="A818" s="6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customFormat="false" ht="15.75" hidden="false" customHeight="true" outlineLevel="0" collapsed="false">
      <c r="A819" s="6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customFormat="false" ht="15.75" hidden="false" customHeight="true" outlineLevel="0" collapsed="false">
      <c r="A820" s="6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customFormat="false" ht="15.75" hidden="false" customHeight="true" outlineLevel="0" collapsed="false">
      <c r="A821" s="6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customFormat="false" ht="15.75" hidden="false" customHeight="true" outlineLevel="0" collapsed="false">
      <c r="A822" s="6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customFormat="false" ht="15.75" hidden="false" customHeight="true" outlineLevel="0" collapsed="false">
      <c r="A823" s="6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customFormat="false" ht="15.75" hidden="false" customHeight="true" outlineLevel="0" collapsed="false">
      <c r="A824" s="6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customFormat="false" ht="15.75" hidden="false" customHeight="true" outlineLevel="0" collapsed="false">
      <c r="A825" s="6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customFormat="false" ht="15.75" hidden="false" customHeight="true" outlineLevel="0" collapsed="false">
      <c r="A826" s="6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customFormat="false" ht="15.75" hidden="false" customHeight="true" outlineLevel="0" collapsed="false">
      <c r="A827" s="6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customFormat="false" ht="15.75" hidden="false" customHeight="true" outlineLevel="0" collapsed="false">
      <c r="A828" s="6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customFormat="false" ht="15.75" hidden="false" customHeight="true" outlineLevel="0" collapsed="false">
      <c r="A829" s="6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customFormat="false" ht="15.75" hidden="false" customHeight="true" outlineLevel="0" collapsed="false">
      <c r="A830" s="6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customFormat="false" ht="15.75" hidden="false" customHeight="true" outlineLevel="0" collapsed="false">
      <c r="A831" s="6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customFormat="false" ht="15.75" hidden="false" customHeight="true" outlineLevel="0" collapsed="false">
      <c r="A832" s="6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customFormat="false" ht="15.75" hidden="false" customHeight="true" outlineLevel="0" collapsed="false">
      <c r="A833" s="6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customFormat="false" ht="15.75" hidden="false" customHeight="true" outlineLevel="0" collapsed="false">
      <c r="A834" s="6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customFormat="false" ht="15.75" hidden="false" customHeight="true" outlineLevel="0" collapsed="false">
      <c r="A835" s="6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customFormat="false" ht="15.75" hidden="false" customHeight="true" outlineLevel="0" collapsed="false">
      <c r="A836" s="6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customFormat="false" ht="15.75" hidden="false" customHeight="true" outlineLevel="0" collapsed="false">
      <c r="A837" s="6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customFormat="false" ht="15.75" hidden="false" customHeight="true" outlineLevel="0" collapsed="false">
      <c r="A838" s="6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customFormat="false" ht="15.75" hidden="false" customHeight="true" outlineLevel="0" collapsed="false">
      <c r="A839" s="6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customFormat="false" ht="15.75" hidden="false" customHeight="true" outlineLevel="0" collapsed="false">
      <c r="A840" s="6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customFormat="false" ht="15.75" hidden="false" customHeight="true" outlineLevel="0" collapsed="false">
      <c r="A841" s="6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customFormat="false" ht="15.75" hidden="false" customHeight="true" outlineLevel="0" collapsed="false">
      <c r="A842" s="6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customFormat="false" ht="15.75" hidden="false" customHeight="true" outlineLevel="0" collapsed="false">
      <c r="A843" s="6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customFormat="false" ht="15.75" hidden="false" customHeight="true" outlineLevel="0" collapsed="false">
      <c r="A844" s="6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customFormat="false" ht="15.75" hidden="false" customHeight="true" outlineLevel="0" collapsed="false">
      <c r="A845" s="6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customFormat="false" ht="15.75" hidden="false" customHeight="true" outlineLevel="0" collapsed="false">
      <c r="A846" s="6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customFormat="false" ht="15.75" hidden="false" customHeight="true" outlineLevel="0" collapsed="false">
      <c r="A847" s="6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customFormat="false" ht="15.75" hidden="false" customHeight="true" outlineLevel="0" collapsed="false">
      <c r="A848" s="6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customFormat="false" ht="15.75" hidden="false" customHeight="true" outlineLevel="0" collapsed="false">
      <c r="A849" s="6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customFormat="false" ht="15.75" hidden="false" customHeight="true" outlineLevel="0" collapsed="false">
      <c r="A850" s="6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customFormat="false" ht="15.75" hidden="false" customHeight="true" outlineLevel="0" collapsed="false">
      <c r="A851" s="6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customFormat="false" ht="15.75" hidden="false" customHeight="true" outlineLevel="0" collapsed="false">
      <c r="A852" s="6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customFormat="false" ht="15.75" hidden="false" customHeight="true" outlineLevel="0" collapsed="false">
      <c r="A853" s="6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customFormat="false" ht="15.75" hidden="false" customHeight="true" outlineLevel="0" collapsed="false">
      <c r="A854" s="6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customFormat="false" ht="15.75" hidden="false" customHeight="true" outlineLevel="0" collapsed="false">
      <c r="A855" s="6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customFormat="false" ht="15.75" hidden="false" customHeight="true" outlineLevel="0" collapsed="false">
      <c r="A856" s="6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customFormat="false" ht="15.75" hidden="false" customHeight="true" outlineLevel="0" collapsed="false">
      <c r="A857" s="6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customFormat="false" ht="15.75" hidden="false" customHeight="true" outlineLevel="0" collapsed="false">
      <c r="A858" s="6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customFormat="false" ht="15.75" hidden="false" customHeight="true" outlineLevel="0" collapsed="false">
      <c r="A859" s="6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customFormat="false" ht="15.75" hidden="false" customHeight="true" outlineLevel="0" collapsed="false">
      <c r="A860" s="6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customFormat="false" ht="15.75" hidden="false" customHeight="true" outlineLevel="0" collapsed="false">
      <c r="A861" s="6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customFormat="false" ht="15.75" hidden="false" customHeight="true" outlineLevel="0" collapsed="false">
      <c r="A862" s="6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customFormat="false" ht="15.75" hidden="false" customHeight="true" outlineLevel="0" collapsed="false">
      <c r="A863" s="6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customFormat="false" ht="15.75" hidden="false" customHeight="true" outlineLevel="0" collapsed="false">
      <c r="A864" s="6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customFormat="false" ht="15.75" hidden="false" customHeight="true" outlineLevel="0" collapsed="false">
      <c r="A865" s="6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customFormat="false" ht="15.75" hidden="false" customHeight="true" outlineLevel="0" collapsed="false">
      <c r="A866" s="6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customFormat="false" ht="15.75" hidden="false" customHeight="true" outlineLevel="0" collapsed="false">
      <c r="A867" s="6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customFormat="false" ht="15.75" hidden="false" customHeight="true" outlineLevel="0" collapsed="false">
      <c r="A868" s="6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customFormat="false" ht="15.75" hidden="false" customHeight="true" outlineLevel="0" collapsed="false">
      <c r="A869" s="6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customFormat="false" ht="15.75" hidden="false" customHeight="true" outlineLevel="0" collapsed="false">
      <c r="A870" s="6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customFormat="false" ht="15.75" hidden="false" customHeight="true" outlineLevel="0" collapsed="false">
      <c r="A871" s="6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customFormat="false" ht="15.75" hidden="false" customHeight="true" outlineLevel="0" collapsed="false">
      <c r="A872" s="6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customFormat="false" ht="15.75" hidden="false" customHeight="true" outlineLevel="0" collapsed="false">
      <c r="A873" s="6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customFormat="false" ht="15.75" hidden="false" customHeight="true" outlineLevel="0" collapsed="false">
      <c r="A874" s="6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customFormat="false" ht="15.75" hidden="false" customHeight="true" outlineLevel="0" collapsed="false">
      <c r="A875" s="6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customFormat="false" ht="15.75" hidden="false" customHeight="true" outlineLevel="0" collapsed="false">
      <c r="A876" s="6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customFormat="false" ht="15.75" hidden="false" customHeight="true" outlineLevel="0" collapsed="false">
      <c r="A877" s="6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customFormat="false" ht="15.75" hidden="false" customHeight="true" outlineLevel="0" collapsed="false">
      <c r="A878" s="6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customFormat="false" ht="15.75" hidden="false" customHeight="true" outlineLevel="0" collapsed="false">
      <c r="A879" s="6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customFormat="false" ht="15.75" hidden="false" customHeight="true" outlineLevel="0" collapsed="false">
      <c r="A880" s="6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customFormat="false" ht="15.75" hidden="false" customHeight="true" outlineLevel="0" collapsed="false">
      <c r="A881" s="6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customFormat="false" ht="15.75" hidden="false" customHeight="true" outlineLevel="0" collapsed="false">
      <c r="A882" s="6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customFormat="false" ht="15.75" hidden="false" customHeight="true" outlineLevel="0" collapsed="false">
      <c r="A883" s="6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customFormat="false" ht="15.75" hidden="false" customHeight="true" outlineLevel="0" collapsed="false">
      <c r="A884" s="6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customFormat="false" ht="15.75" hidden="false" customHeight="true" outlineLevel="0" collapsed="false">
      <c r="A885" s="6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customFormat="false" ht="15.75" hidden="false" customHeight="true" outlineLevel="0" collapsed="false">
      <c r="A886" s="6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customFormat="false" ht="15.75" hidden="false" customHeight="true" outlineLevel="0" collapsed="false">
      <c r="A887" s="6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customFormat="false" ht="15.75" hidden="false" customHeight="true" outlineLevel="0" collapsed="false">
      <c r="A888" s="6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customFormat="false" ht="15.75" hidden="false" customHeight="true" outlineLevel="0" collapsed="false">
      <c r="A889" s="6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customFormat="false" ht="15.75" hidden="false" customHeight="true" outlineLevel="0" collapsed="false">
      <c r="A890" s="6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customFormat="false" ht="15.75" hidden="false" customHeight="true" outlineLevel="0" collapsed="false">
      <c r="A891" s="6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customFormat="false" ht="15.75" hidden="false" customHeight="true" outlineLevel="0" collapsed="false">
      <c r="A892" s="6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  <row r="893" customFormat="false" ht="15.75" hidden="false" customHeight="true" outlineLevel="0" collapsed="false">
      <c r="A893" s="6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</row>
    <row r="894" customFormat="false" ht="15.75" hidden="false" customHeight="true" outlineLevel="0" collapsed="false">
      <c r="A894" s="6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</row>
    <row r="895" customFormat="false" ht="15.75" hidden="false" customHeight="true" outlineLevel="0" collapsed="false">
      <c r="A895" s="6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</row>
    <row r="896" customFormat="false" ht="15.75" hidden="false" customHeight="true" outlineLevel="0" collapsed="false">
      <c r="A896" s="6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</row>
    <row r="897" customFormat="false" ht="15.75" hidden="false" customHeight="true" outlineLevel="0" collapsed="false">
      <c r="A897" s="6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</row>
    <row r="898" customFormat="false" ht="15.75" hidden="false" customHeight="true" outlineLevel="0" collapsed="false">
      <c r="A898" s="6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</row>
    <row r="899" customFormat="false" ht="15.75" hidden="false" customHeight="true" outlineLevel="0" collapsed="false">
      <c r="A899" s="6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</row>
    <row r="900" customFormat="false" ht="15.75" hidden="false" customHeight="true" outlineLevel="0" collapsed="false">
      <c r="A900" s="6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</row>
    <row r="901" customFormat="false" ht="15.75" hidden="false" customHeight="true" outlineLevel="0" collapsed="false">
      <c r="A901" s="6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</row>
    <row r="902" customFormat="false" ht="15.75" hidden="false" customHeight="true" outlineLevel="0" collapsed="false">
      <c r="A902" s="6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</row>
    <row r="903" customFormat="false" ht="15.75" hidden="false" customHeight="true" outlineLevel="0" collapsed="false">
      <c r="A903" s="6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</row>
    <row r="904" customFormat="false" ht="15.75" hidden="false" customHeight="true" outlineLevel="0" collapsed="false">
      <c r="A904" s="6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</row>
    <row r="905" customFormat="false" ht="15.75" hidden="false" customHeight="true" outlineLevel="0" collapsed="false">
      <c r="A905" s="6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</row>
    <row r="906" customFormat="false" ht="15.75" hidden="false" customHeight="true" outlineLevel="0" collapsed="false">
      <c r="A906" s="6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</row>
    <row r="907" customFormat="false" ht="15.75" hidden="false" customHeight="true" outlineLevel="0" collapsed="false">
      <c r="A907" s="6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</row>
    <row r="908" customFormat="false" ht="15.75" hidden="false" customHeight="true" outlineLevel="0" collapsed="false">
      <c r="A908" s="6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</row>
    <row r="909" customFormat="false" ht="15.75" hidden="false" customHeight="true" outlineLevel="0" collapsed="false">
      <c r="A909" s="6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</row>
    <row r="910" customFormat="false" ht="15.75" hidden="false" customHeight="true" outlineLevel="0" collapsed="false">
      <c r="A910" s="6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</row>
    <row r="911" customFormat="false" ht="15.75" hidden="false" customHeight="true" outlineLevel="0" collapsed="false">
      <c r="A911" s="6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</row>
    <row r="912" customFormat="false" ht="15.75" hidden="false" customHeight="true" outlineLevel="0" collapsed="false">
      <c r="A912" s="6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</row>
    <row r="913" customFormat="false" ht="15.75" hidden="false" customHeight="true" outlineLevel="0" collapsed="false">
      <c r="A913" s="6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</row>
    <row r="914" customFormat="false" ht="15.75" hidden="false" customHeight="true" outlineLevel="0" collapsed="false">
      <c r="A914" s="6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</row>
    <row r="915" customFormat="false" ht="15.75" hidden="false" customHeight="true" outlineLevel="0" collapsed="false">
      <c r="A915" s="6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</row>
    <row r="916" customFormat="false" ht="15.75" hidden="false" customHeight="true" outlineLevel="0" collapsed="false">
      <c r="A916" s="6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</row>
    <row r="917" customFormat="false" ht="15.75" hidden="false" customHeight="true" outlineLevel="0" collapsed="false">
      <c r="A917" s="6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</row>
    <row r="918" customFormat="false" ht="15.75" hidden="false" customHeight="true" outlineLevel="0" collapsed="false">
      <c r="A918" s="6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</row>
    <row r="919" customFormat="false" ht="15.75" hidden="false" customHeight="true" outlineLevel="0" collapsed="false">
      <c r="A919" s="6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</row>
    <row r="920" customFormat="false" ht="15.75" hidden="false" customHeight="true" outlineLevel="0" collapsed="false">
      <c r="A920" s="6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</row>
    <row r="921" customFormat="false" ht="15.75" hidden="false" customHeight="true" outlineLevel="0" collapsed="false">
      <c r="A921" s="6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</row>
    <row r="922" customFormat="false" ht="15.75" hidden="false" customHeight="true" outlineLevel="0" collapsed="false">
      <c r="A922" s="6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</row>
    <row r="923" customFormat="false" ht="15.75" hidden="false" customHeight="true" outlineLevel="0" collapsed="false">
      <c r="A923" s="6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</row>
    <row r="924" customFormat="false" ht="15.75" hidden="false" customHeight="true" outlineLevel="0" collapsed="false">
      <c r="A924" s="6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</row>
    <row r="925" customFormat="false" ht="15.75" hidden="false" customHeight="true" outlineLevel="0" collapsed="false">
      <c r="A925" s="6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</row>
    <row r="926" customFormat="false" ht="15.75" hidden="false" customHeight="true" outlineLevel="0" collapsed="false">
      <c r="A926" s="6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</row>
    <row r="927" customFormat="false" ht="15.75" hidden="false" customHeight="true" outlineLevel="0" collapsed="false">
      <c r="A927" s="6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</row>
    <row r="928" customFormat="false" ht="15.75" hidden="false" customHeight="true" outlineLevel="0" collapsed="false">
      <c r="A928" s="6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</row>
    <row r="929" customFormat="false" ht="15.75" hidden="false" customHeight="true" outlineLevel="0" collapsed="false">
      <c r="A929" s="6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</row>
    <row r="930" customFormat="false" ht="15.75" hidden="false" customHeight="true" outlineLevel="0" collapsed="false">
      <c r="A930" s="6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</row>
    <row r="931" customFormat="false" ht="15.75" hidden="false" customHeight="true" outlineLevel="0" collapsed="false">
      <c r="A931" s="6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</row>
    <row r="932" customFormat="false" ht="15.75" hidden="false" customHeight="true" outlineLevel="0" collapsed="false">
      <c r="A932" s="6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</row>
    <row r="933" customFormat="false" ht="15.75" hidden="false" customHeight="true" outlineLevel="0" collapsed="false">
      <c r="A933" s="6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</row>
    <row r="934" customFormat="false" ht="15.75" hidden="false" customHeight="true" outlineLevel="0" collapsed="false">
      <c r="A934" s="6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</row>
    <row r="935" customFormat="false" ht="15.75" hidden="false" customHeight="true" outlineLevel="0" collapsed="false">
      <c r="A935" s="6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</row>
    <row r="936" customFormat="false" ht="15.75" hidden="false" customHeight="true" outlineLevel="0" collapsed="false">
      <c r="A936" s="6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</row>
    <row r="937" customFormat="false" ht="15.75" hidden="false" customHeight="true" outlineLevel="0" collapsed="false">
      <c r="A937" s="6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</row>
    <row r="938" customFormat="false" ht="15.75" hidden="false" customHeight="true" outlineLevel="0" collapsed="false">
      <c r="A938" s="6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</row>
    <row r="939" customFormat="false" ht="15.75" hidden="false" customHeight="true" outlineLevel="0" collapsed="false">
      <c r="A939" s="6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</row>
    <row r="940" customFormat="false" ht="15.75" hidden="false" customHeight="true" outlineLevel="0" collapsed="false">
      <c r="A940" s="6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</row>
    <row r="941" customFormat="false" ht="15.75" hidden="false" customHeight="true" outlineLevel="0" collapsed="false">
      <c r="A941" s="6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</row>
    <row r="942" customFormat="false" ht="15.75" hidden="false" customHeight="true" outlineLevel="0" collapsed="false">
      <c r="A942" s="6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</row>
    <row r="943" customFormat="false" ht="15.75" hidden="false" customHeight="true" outlineLevel="0" collapsed="false">
      <c r="A943" s="6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</row>
    <row r="944" customFormat="false" ht="15.75" hidden="false" customHeight="true" outlineLevel="0" collapsed="false">
      <c r="A944" s="6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</row>
    <row r="945" customFormat="false" ht="15.75" hidden="false" customHeight="true" outlineLevel="0" collapsed="false">
      <c r="A945" s="6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</row>
    <row r="946" customFormat="false" ht="15.75" hidden="false" customHeight="true" outlineLevel="0" collapsed="false">
      <c r="A946" s="6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</row>
    <row r="947" customFormat="false" ht="15.75" hidden="false" customHeight="true" outlineLevel="0" collapsed="false">
      <c r="A947" s="6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</row>
    <row r="948" customFormat="false" ht="15.75" hidden="false" customHeight="true" outlineLevel="0" collapsed="false">
      <c r="A948" s="6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</row>
    <row r="949" customFormat="false" ht="15.75" hidden="false" customHeight="true" outlineLevel="0" collapsed="false">
      <c r="A949" s="6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</row>
    <row r="950" customFormat="false" ht="15.75" hidden="false" customHeight="true" outlineLevel="0" collapsed="false">
      <c r="A950" s="6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</row>
    <row r="951" customFormat="false" ht="15.75" hidden="false" customHeight="true" outlineLevel="0" collapsed="false">
      <c r="A951" s="6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</row>
    <row r="952" customFormat="false" ht="15.75" hidden="false" customHeight="true" outlineLevel="0" collapsed="false">
      <c r="A952" s="6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</row>
    <row r="953" customFormat="false" ht="15.75" hidden="false" customHeight="true" outlineLevel="0" collapsed="false">
      <c r="A953" s="6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</row>
    <row r="954" customFormat="false" ht="15.75" hidden="false" customHeight="true" outlineLevel="0" collapsed="false">
      <c r="A954" s="6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</row>
    <row r="955" customFormat="false" ht="15.75" hidden="false" customHeight="true" outlineLevel="0" collapsed="false">
      <c r="A955" s="6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</row>
    <row r="956" customFormat="false" ht="15.75" hidden="false" customHeight="true" outlineLevel="0" collapsed="false">
      <c r="A956" s="6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</row>
    <row r="957" customFormat="false" ht="15.75" hidden="false" customHeight="true" outlineLevel="0" collapsed="false">
      <c r="A957" s="6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</row>
    <row r="958" customFormat="false" ht="15.75" hidden="false" customHeight="true" outlineLevel="0" collapsed="false">
      <c r="A958" s="6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</row>
    <row r="959" customFormat="false" ht="15.75" hidden="false" customHeight="true" outlineLevel="0" collapsed="false">
      <c r="A959" s="6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</row>
    <row r="960" customFormat="false" ht="15.75" hidden="false" customHeight="true" outlineLevel="0" collapsed="false">
      <c r="A960" s="6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</row>
    <row r="961" customFormat="false" ht="15.75" hidden="false" customHeight="true" outlineLevel="0" collapsed="false">
      <c r="A961" s="6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</row>
    <row r="962" customFormat="false" ht="15.75" hidden="false" customHeight="true" outlineLevel="0" collapsed="false">
      <c r="A962" s="6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</row>
    <row r="963" customFormat="false" ht="15.75" hidden="false" customHeight="true" outlineLevel="0" collapsed="false">
      <c r="A963" s="6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</row>
    <row r="964" customFormat="false" ht="15.75" hidden="false" customHeight="true" outlineLevel="0" collapsed="false">
      <c r="A964" s="6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</row>
    <row r="965" customFormat="false" ht="15.75" hidden="false" customHeight="true" outlineLevel="0" collapsed="false">
      <c r="A965" s="6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</row>
    <row r="966" customFormat="false" ht="15.75" hidden="false" customHeight="true" outlineLevel="0" collapsed="false">
      <c r="A966" s="6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</row>
    <row r="967" customFormat="false" ht="15.75" hidden="false" customHeight="true" outlineLevel="0" collapsed="false">
      <c r="A967" s="6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</row>
    <row r="968" customFormat="false" ht="15.75" hidden="false" customHeight="true" outlineLevel="0" collapsed="false">
      <c r="A968" s="6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</row>
  </sheetData>
  <mergeCells count="7">
    <mergeCell ref="A1:F1"/>
    <mergeCell ref="A2:B2"/>
    <mergeCell ref="D2:F2"/>
    <mergeCell ref="A9:E9"/>
    <mergeCell ref="A18:E18"/>
    <mergeCell ref="A27:E27"/>
    <mergeCell ref="A34:E34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892"/>
  <sheetViews>
    <sheetView showFormulas="false" showGridLines="true" showRowColHeaders="true" showZeros="true" rightToLeft="false" tabSelected="false" showOutlineSymbols="true" defaultGridColor="true" view="normal" topLeftCell="A37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60.71"/>
    <col collapsed="false" customWidth="true" hidden="false" outlineLevel="0" max="2" min="2" style="0" width="9.13"/>
    <col collapsed="false" customWidth="true" hidden="false" outlineLevel="0" max="3" min="3" style="0" width="12.71"/>
    <col collapsed="false" customWidth="true" hidden="false" outlineLevel="0" max="9" min="4" style="0" width="16.71"/>
    <col collapsed="false" customWidth="true" hidden="false" outlineLevel="0" max="10" min="10" style="0" width="9.13"/>
    <col collapsed="false" customWidth="true" hidden="false" outlineLevel="0" max="23" min="11" style="0" width="8.71"/>
  </cols>
  <sheetData>
    <row r="1" customFormat="false" ht="15" hidden="false" customHeight="false" outlineLevel="0" collapsed="false">
      <c r="A1" s="15" t="s">
        <v>298</v>
      </c>
      <c r="B1" s="15"/>
      <c r="C1" s="15"/>
      <c r="D1" s="15"/>
      <c r="E1" s="15"/>
      <c r="F1" s="15"/>
      <c r="G1" s="15"/>
      <c r="H1" s="15"/>
      <c r="I1" s="15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customFormat="false" ht="15" hidden="false" customHeight="false" outlineLevel="0" collapsed="false">
      <c r="A2" s="60" t="s">
        <v>376</v>
      </c>
      <c r="B2" s="60"/>
      <c r="C2" s="60"/>
      <c r="D2" s="60"/>
      <c r="E2" s="60"/>
      <c r="F2" s="60"/>
      <c r="G2" s="60"/>
      <c r="H2" s="60"/>
      <c r="I2" s="60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customFormat="false" ht="15" hidden="false" customHeight="false" outlineLevel="0" collapsed="false">
      <c r="A3" s="1" t="s">
        <v>377</v>
      </c>
      <c r="B3" s="1"/>
      <c r="C3" s="1"/>
      <c r="D3" s="1"/>
      <c r="E3" s="1" t="s">
        <v>378</v>
      </c>
      <c r="F3" s="1"/>
      <c r="G3" s="1"/>
      <c r="H3" s="1"/>
      <c r="I3" s="1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customFormat="false" ht="105" hidden="false" customHeight="true" outlineLevel="0" collapsed="false">
      <c r="A4" s="45" t="s">
        <v>379</v>
      </c>
      <c r="B4" s="45" t="s">
        <v>380</v>
      </c>
      <c r="C4" s="45" t="s">
        <v>381</v>
      </c>
      <c r="D4" s="45" t="s">
        <v>349</v>
      </c>
      <c r="E4" s="45" t="s">
        <v>382</v>
      </c>
      <c r="F4" s="45" t="s">
        <v>351</v>
      </c>
      <c r="G4" s="45" t="s">
        <v>352</v>
      </c>
      <c r="H4" s="45" t="s">
        <v>383</v>
      </c>
      <c r="I4" s="45" t="s">
        <v>297</v>
      </c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customFormat="false" ht="15" hidden="false" customHeight="false" outlineLevel="0" collapsed="false">
      <c r="A5" s="61" t="s">
        <v>384</v>
      </c>
      <c r="B5" s="16" t="s">
        <v>385</v>
      </c>
      <c r="C5" s="29" t="n">
        <v>1</v>
      </c>
      <c r="D5" s="8" t="n">
        <v>1435.44</v>
      </c>
      <c r="E5" s="39" t="n">
        <v>5</v>
      </c>
      <c r="F5" s="9" t="n">
        <f aca="false">(C5*D5)/E5</f>
        <v>287.088</v>
      </c>
      <c r="G5" s="9" t="n">
        <f aca="false">F5/12</f>
        <v>23.924</v>
      </c>
      <c r="H5" s="29" t="n">
        <f aca="false">'Mão de Obra Estimada - Limpeza'!$F$50</f>
        <v>4</v>
      </c>
      <c r="I5" s="9" t="n">
        <f aca="false">G5/H5</f>
        <v>5.981</v>
      </c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customFormat="false" ht="15" hidden="false" customHeight="false" outlineLevel="0" collapsed="false">
      <c r="A6" s="61" t="s">
        <v>386</v>
      </c>
      <c r="B6" s="16" t="s">
        <v>385</v>
      </c>
      <c r="C6" s="29" t="n">
        <v>2</v>
      </c>
      <c r="D6" s="8" t="n">
        <v>335.21</v>
      </c>
      <c r="E6" s="39" t="n">
        <v>5</v>
      </c>
      <c r="F6" s="9" t="n">
        <f aca="false">(C6*D6)/E6</f>
        <v>134.084</v>
      </c>
      <c r="G6" s="9" t="n">
        <f aca="false">F6/12</f>
        <v>11.1736666666667</v>
      </c>
      <c r="H6" s="29" t="n">
        <f aca="false">'Mão de Obra Estimada - Limpeza'!$F$50</f>
        <v>4</v>
      </c>
      <c r="I6" s="9" t="n">
        <f aca="false">G6/H6</f>
        <v>2.79341666666667</v>
      </c>
      <c r="J6" s="2" t="s">
        <v>387</v>
      </c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customFormat="false" ht="15" hidden="false" customHeight="false" outlineLevel="0" collapsed="false">
      <c r="A7" s="61" t="s">
        <v>388</v>
      </c>
      <c r="B7" s="16" t="s">
        <v>385</v>
      </c>
      <c r="C7" s="29" t="n">
        <v>1</v>
      </c>
      <c r="D7" s="8" t="n">
        <v>299.9</v>
      </c>
      <c r="E7" s="39" t="n">
        <v>5</v>
      </c>
      <c r="F7" s="9" t="n">
        <f aca="false">(C7*D7)/E7</f>
        <v>59.98</v>
      </c>
      <c r="G7" s="9" t="n">
        <f aca="false">F7/12</f>
        <v>4.99833333333333</v>
      </c>
      <c r="H7" s="29" t="n">
        <f aca="false">'Mão de Obra Estimada - Limpeza'!$F$50</f>
        <v>4</v>
      </c>
      <c r="I7" s="9" t="n">
        <f aca="false">G7/H7</f>
        <v>1.24958333333333</v>
      </c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customFormat="false" ht="15" hidden="false" customHeight="false" outlineLevel="0" collapsed="false">
      <c r="A8" s="61" t="s">
        <v>389</v>
      </c>
      <c r="B8" s="16" t="s">
        <v>385</v>
      </c>
      <c r="C8" s="29" t="n">
        <v>1</v>
      </c>
      <c r="D8" s="8" t="n">
        <v>2812.995</v>
      </c>
      <c r="E8" s="39" t="n">
        <v>5</v>
      </c>
      <c r="F8" s="9" t="n">
        <f aca="false">(C8*D8)/E8</f>
        <v>562.599</v>
      </c>
      <c r="G8" s="9" t="n">
        <f aca="false">F8/12</f>
        <v>46.88325</v>
      </c>
      <c r="H8" s="29" t="n">
        <f aca="false">'Mão de Obra Estimada - Limpeza'!$F$50</f>
        <v>4</v>
      </c>
      <c r="I8" s="9" t="n">
        <f aca="false">G8/H8</f>
        <v>11.7208125</v>
      </c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customFormat="false" ht="15" hidden="false" customHeight="false" outlineLevel="0" collapsed="false">
      <c r="A9" s="61" t="s">
        <v>390</v>
      </c>
      <c r="B9" s="16" t="s">
        <v>385</v>
      </c>
      <c r="C9" s="29" t="n">
        <v>1</v>
      </c>
      <c r="D9" s="8" t="n">
        <v>723.67</v>
      </c>
      <c r="E9" s="39" t="n">
        <v>5</v>
      </c>
      <c r="F9" s="9" t="n">
        <f aca="false">(C9*D9)/E9</f>
        <v>144.734</v>
      </c>
      <c r="G9" s="9" t="n">
        <f aca="false">F9/12</f>
        <v>12.0611666666667</v>
      </c>
      <c r="H9" s="29" t="n">
        <f aca="false">'Mão de Obra Estimada - Limpeza'!$F$50</f>
        <v>4</v>
      </c>
      <c r="I9" s="9" t="n">
        <f aca="false">G9/H9</f>
        <v>3.01529166666667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customFormat="false" ht="15" hidden="false" customHeight="false" outlineLevel="0" collapsed="false">
      <c r="A10" s="61" t="s">
        <v>391</v>
      </c>
      <c r="B10" s="16" t="s">
        <v>385</v>
      </c>
      <c r="C10" s="29" t="n">
        <v>1</v>
      </c>
      <c r="D10" s="8" t="n">
        <v>157</v>
      </c>
      <c r="E10" s="39" t="n">
        <v>5</v>
      </c>
      <c r="F10" s="9" t="n">
        <f aca="false">(C10*D10)/E10</f>
        <v>31.4</v>
      </c>
      <c r="G10" s="9" t="n">
        <f aca="false">F10/12</f>
        <v>2.61666666666667</v>
      </c>
      <c r="H10" s="29" t="n">
        <f aca="false">'Mão de Obra Estimada - Limpeza'!$F$50</f>
        <v>4</v>
      </c>
      <c r="I10" s="9" t="n">
        <f aca="false">G10/H10</f>
        <v>0.654166666666667</v>
      </c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customFormat="false" ht="15" hidden="false" customHeight="false" outlineLevel="0" collapsed="false">
      <c r="A11" s="61" t="s">
        <v>392</v>
      </c>
      <c r="B11" s="16" t="s">
        <v>385</v>
      </c>
      <c r="C11" s="29" t="n">
        <v>5</v>
      </c>
      <c r="D11" s="8" t="n">
        <v>7.91</v>
      </c>
      <c r="E11" s="39" t="n">
        <v>5</v>
      </c>
      <c r="F11" s="9" t="n">
        <f aca="false">(C11*D11)/E11</f>
        <v>7.91</v>
      </c>
      <c r="G11" s="9" t="n">
        <f aca="false">F11/12</f>
        <v>0.659166666666667</v>
      </c>
      <c r="H11" s="29" t="n">
        <f aca="false">'Mão de Obra Estimada - Limpeza'!$F$50</f>
        <v>4</v>
      </c>
      <c r="I11" s="9" t="n">
        <f aca="false">G11/H11</f>
        <v>0.164791666666667</v>
      </c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customFormat="false" ht="15" hidden="false" customHeight="false" outlineLevel="0" collapsed="false">
      <c r="A12" s="61" t="s">
        <v>393</v>
      </c>
      <c r="B12" s="16" t="s">
        <v>385</v>
      </c>
      <c r="C12" s="29" t="n">
        <v>1</v>
      </c>
      <c r="D12" s="8" t="n">
        <v>140.775</v>
      </c>
      <c r="E12" s="39" t="n">
        <v>5</v>
      </c>
      <c r="F12" s="9" t="n">
        <f aca="false">(C12*D12)/E12</f>
        <v>28.155</v>
      </c>
      <c r="G12" s="9" t="n">
        <f aca="false">F12/12</f>
        <v>2.34625</v>
      </c>
      <c r="H12" s="29" t="n">
        <f aca="false">'Mão de Obra Estimada - Limpeza'!$F$50</f>
        <v>4</v>
      </c>
      <c r="I12" s="9" t="n">
        <f aca="false">G12/H12</f>
        <v>0.5865625</v>
      </c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customFormat="false" ht="15" hidden="false" customHeight="false" outlineLevel="0" collapsed="false">
      <c r="A13" s="61" t="s">
        <v>394</v>
      </c>
      <c r="B13" s="16" t="s">
        <v>385</v>
      </c>
      <c r="C13" s="29" t="n">
        <v>1</v>
      </c>
      <c r="D13" s="8" t="n">
        <v>1709.9</v>
      </c>
      <c r="E13" s="39" t="n">
        <v>5</v>
      </c>
      <c r="F13" s="9" t="n">
        <f aca="false">(C13*D13)/E13</f>
        <v>341.98</v>
      </c>
      <c r="G13" s="9" t="n">
        <f aca="false">F13/12</f>
        <v>28.4983333333333</v>
      </c>
      <c r="H13" s="29" t="n">
        <f aca="false">'Mão de Obra Estimada - Limpeza'!$F$50</f>
        <v>4</v>
      </c>
      <c r="I13" s="9" t="n">
        <f aca="false">G13/H13</f>
        <v>7.12458333333333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customFormat="false" ht="15" hidden="false" customHeight="false" outlineLevel="0" collapsed="false">
      <c r="A14" s="61" t="s">
        <v>395</v>
      </c>
      <c r="B14" s="16" t="s">
        <v>385</v>
      </c>
      <c r="C14" s="29" t="n">
        <v>5</v>
      </c>
      <c r="D14" s="8" t="n">
        <v>344.9</v>
      </c>
      <c r="E14" s="39" t="n">
        <v>3</v>
      </c>
      <c r="F14" s="9" t="n">
        <f aca="false">(C14*D14)/E14</f>
        <v>574.833333333333</v>
      </c>
      <c r="G14" s="9" t="n">
        <f aca="false">F14/12</f>
        <v>47.9027777777778</v>
      </c>
      <c r="H14" s="29" t="n">
        <f aca="false">'Mão de Obra Estimada - Limpeza'!$F$50</f>
        <v>4</v>
      </c>
      <c r="I14" s="9" t="n">
        <f aca="false">G14/H14</f>
        <v>11.9756944444444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customFormat="false" ht="15" hidden="false" customHeight="false" outlineLevel="0" collapsed="false">
      <c r="A15" s="61" t="s">
        <v>396</v>
      </c>
      <c r="B15" s="16" t="s">
        <v>385</v>
      </c>
      <c r="C15" s="29" t="n">
        <v>5</v>
      </c>
      <c r="D15" s="8" t="n">
        <v>44.67</v>
      </c>
      <c r="E15" s="39" t="n">
        <v>2</v>
      </c>
      <c r="F15" s="9" t="n">
        <f aca="false">(C15*D15)/E15</f>
        <v>111.675</v>
      </c>
      <c r="G15" s="9" t="n">
        <f aca="false">F15/12</f>
        <v>9.30625</v>
      </c>
      <c r="H15" s="29" t="n">
        <f aca="false">'Mão de Obra Estimada - Limpeza'!$F$50</f>
        <v>4</v>
      </c>
      <c r="I15" s="9" t="n">
        <f aca="false">G15/H15</f>
        <v>2.3265625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customFormat="false" ht="15" hidden="false" customHeight="false" outlineLevel="0" collapsed="false">
      <c r="A16" s="61" t="s">
        <v>397</v>
      </c>
      <c r="B16" s="16" t="s">
        <v>385</v>
      </c>
      <c r="C16" s="29" t="n">
        <v>5</v>
      </c>
      <c r="D16" s="8" t="n">
        <v>53.9</v>
      </c>
      <c r="E16" s="39" t="n">
        <v>1</v>
      </c>
      <c r="F16" s="9" t="n">
        <f aca="false">(C16*D16)/E16</f>
        <v>269.5</v>
      </c>
      <c r="G16" s="9" t="n">
        <f aca="false">F16/12</f>
        <v>22.4583333333333</v>
      </c>
      <c r="H16" s="29" t="n">
        <f aca="false">'Mão de Obra Estimada - Limpeza'!$F$50</f>
        <v>4</v>
      </c>
      <c r="I16" s="9" t="n">
        <f aca="false">G16/H16</f>
        <v>5.61458333333333</v>
      </c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customFormat="false" ht="15" hidden="false" customHeight="false" outlineLevel="0" collapsed="false">
      <c r="A17" s="61" t="s">
        <v>398</v>
      </c>
      <c r="B17" s="16" t="s">
        <v>385</v>
      </c>
      <c r="C17" s="29" t="n">
        <v>10</v>
      </c>
      <c r="D17" s="8" t="n">
        <v>21.8</v>
      </c>
      <c r="E17" s="39" t="n">
        <v>2</v>
      </c>
      <c r="F17" s="9" t="n">
        <f aca="false">(C17*D17)/E17</f>
        <v>109</v>
      </c>
      <c r="G17" s="9" t="n">
        <f aca="false">F17/12</f>
        <v>9.08333333333333</v>
      </c>
      <c r="H17" s="29" t="n">
        <f aca="false">'Mão de Obra Estimada - Limpeza'!$F$50</f>
        <v>4</v>
      </c>
      <c r="I17" s="9" t="n">
        <f aca="false">G17/H17</f>
        <v>2.27083333333333</v>
      </c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customFormat="false" ht="15" hidden="false" customHeight="false" outlineLevel="0" collapsed="false">
      <c r="A18" s="61" t="s">
        <v>399</v>
      </c>
      <c r="B18" s="16" t="s">
        <v>385</v>
      </c>
      <c r="C18" s="29" t="n">
        <v>5</v>
      </c>
      <c r="D18" s="8" t="n">
        <v>10.53</v>
      </c>
      <c r="E18" s="39" t="n">
        <v>3</v>
      </c>
      <c r="F18" s="9" t="n">
        <f aca="false">(C18*D18)/E18</f>
        <v>17.55</v>
      </c>
      <c r="G18" s="9" t="n">
        <f aca="false">F18/12</f>
        <v>1.4625</v>
      </c>
      <c r="H18" s="29" t="n">
        <f aca="false">'Mão de Obra Estimada - Limpeza'!$F$50</f>
        <v>4</v>
      </c>
      <c r="I18" s="9" t="n">
        <f aca="false">G18/H18</f>
        <v>0.365625</v>
      </c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customFormat="false" ht="15" hidden="false" customHeight="false" outlineLevel="0" collapsed="false">
      <c r="A19" s="61" t="s">
        <v>400</v>
      </c>
      <c r="B19" s="16" t="s">
        <v>385</v>
      </c>
      <c r="C19" s="29" t="n">
        <v>15</v>
      </c>
      <c r="D19" s="8" t="n">
        <v>7.635</v>
      </c>
      <c r="E19" s="39" t="n">
        <v>2</v>
      </c>
      <c r="F19" s="9" t="n">
        <f aca="false">(C19*D19)/E19</f>
        <v>57.2625</v>
      </c>
      <c r="G19" s="9" t="n">
        <f aca="false">F19/12</f>
        <v>4.771875</v>
      </c>
      <c r="H19" s="29" t="n">
        <f aca="false">'Mão de Obra Estimada - Limpeza'!$F$50</f>
        <v>4</v>
      </c>
      <c r="I19" s="9" t="n">
        <f aca="false">G19/H19</f>
        <v>1.19296875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customFormat="false" ht="15" hidden="false" customHeight="false" outlineLevel="0" collapsed="false">
      <c r="A20" s="61" t="s">
        <v>401</v>
      </c>
      <c r="B20" s="16" t="s">
        <v>385</v>
      </c>
      <c r="C20" s="29" t="n">
        <v>2</v>
      </c>
      <c r="D20" s="8" t="n">
        <v>44</v>
      </c>
      <c r="E20" s="39" t="n">
        <v>1</v>
      </c>
      <c r="F20" s="9" t="n">
        <f aca="false">(C20*D20)/E20</f>
        <v>88</v>
      </c>
      <c r="G20" s="9" t="n">
        <f aca="false">F20/12</f>
        <v>7.33333333333333</v>
      </c>
      <c r="H20" s="29" t="n">
        <f aca="false">'Mão de Obra Estimada - Limpeza'!$F$50</f>
        <v>4</v>
      </c>
      <c r="I20" s="9" t="n">
        <f aca="false">G20/H20</f>
        <v>1.83333333333333</v>
      </c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customFormat="false" ht="15" hidden="false" customHeight="false" outlineLevel="0" collapsed="false">
      <c r="A21" s="61" t="s">
        <v>402</v>
      </c>
      <c r="B21" s="16" t="s">
        <v>385</v>
      </c>
      <c r="C21" s="29" t="n">
        <v>5</v>
      </c>
      <c r="D21" s="8" t="n">
        <v>6.8</v>
      </c>
      <c r="E21" s="39" t="n">
        <v>0.5</v>
      </c>
      <c r="F21" s="9" t="n">
        <f aca="false">(C21*D21)/E21</f>
        <v>68</v>
      </c>
      <c r="G21" s="9" t="n">
        <f aca="false">F21/12</f>
        <v>5.66666666666667</v>
      </c>
      <c r="H21" s="29" t="n">
        <f aca="false">'Mão de Obra Estimada - Limpeza'!$F$50</f>
        <v>4</v>
      </c>
      <c r="I21" s="9" t="n">
        <f aca="false">G21/H21</f>
        <v>1.41666666666667</v>
      </c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customFormat="false" ht="15" hidden="false" customHeight="false" outlineLevel="0" collapsed="false">
      <c r="A22" s="61" t="s">
        <v>403</v>
      </c>
      <c r="B22" s="16" t="s">
        <v>385</v>
      </c>
      <c r="C22" s="29" t="n">
        <v>10</v>
      </c>
      <c r="D22" s="8" t="n">
        <v>22.97</v>
      </c>
      <c r="E22" s="39" t="n">
        <v>0.5</v>
      </c>
      <c r="F22" s="9" t="n">
        <f aca="false">(C22*D22)/E22</f>
        <v>459.4</v>
      </c>
      <c r="G22" s="9" t="n">
        <f aca="false">F22/12</f>
        <v>38.2833333333333</v>
      </c>
      <c r="H22" s="29" t="n">
        <f aca="false">'Mão de Obra Estimada - Limpeza'!$F$50</f>
        <v>4</v>
      </c>
      <c r="I22" s="9" t="n">
        <f aca="false">G22/H22</f>
        <v>9.57083333333333</v>
      </c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customFormat="false" ht="15" hidden="false" customHeight="false" outlineLevel="0" collapsed="false">
      <c r="A23" s="61" t="s">
        <v>404</v>
      </c>
      <c r="B23" s="16" t="s">
        <v>385</v>
      </c>
      <c r="C23" s="29" t="n">
        <v>10</v>
      </c>
      <c r="D23" s="8" t="n">
        <v>8.91</v>
      </c>
      <c r="E23" s="39" t="n">
        <v>2</v>
      </c>
      <c r="F23" s="9" t="n">
        <f aca="false">(C23*D23)/E23</f>
        <v>44.55</v>
      </c>
      <c r="G23" s="9" t="n">
        <f aca="false">F23/12</f>
        <v>3.7125</v>
      </c>
      <c r="H23" s="29" t="n">
        <f aca="false">'Mão de Obra Estimada - Limpeza'!$F$50</f>
        <v>4</v>
      </c>
      <c r="I23" s="9" t="n">
        <f aca="false">G23/H23</f>
        <v>0.928125</v>
      </c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customFormat="false" ht="15" hidden="false" customHeight="false" outlineLevel="0" collapsed="false">
      <c r="A24" s="61" t="s">
        <v>405</v>
      </c>
      <c r="B24" s="16" t="s">
        <v>385</v>
      </c>
      <c r="C24" s="29" t="n">
        <v>8</v>
      </c>
      <c r="D24" s="8" t="n">
        <v>6.91</v>
      </c>
      <c r="E24" s="39" t="n">
        <v>1</v>
      </c>
      <c r="F24" s="9" t="n">
        <f aca="false">(C24*D24)/E24</f>
        <v>55.28</v>
      </c>
      <c r="G24" s="9" t="n">
        <f aca="false">F24/12</f>
        <v>4.60666666666667</v>
      </c>
      <c r="H24" s="29" t="n">
        <f aca="false">'Mão de Obra Estimada - Limpeza'!$F$50</f>
        <v>4</v>
      </c>
      <c r="I24" s="9" t="n">
        <f aca="false">G24/H24</f>
        <v>1.15166666666667</v>
      </c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customFormat="false" ht="15" hidden="false" customHeight="false" outlineLevel="0" collapsed="false">
      <c r="A25" s="61" t="s">
        <v>406</v>
      </c>
      <c r="B25" s="16" t="s">
        <v>385</v>
      </c>
      <c r="C25" s="29" t="n">
        <v>19</v>
      </c>
      <c r="D25" s="8" t="n">
        <v>21.42</v>
      </c>
      <c r="E25" s="39" t="n">
        <v>1</v>
      </c>
      <c r="F25" s="9" t="n">
        <f aca="false">(C25*D25)/E25</f>
        <v>406.98</v>
      </c>
      <c r="G25" s="9" t="n">
        <f aca="false">F25/12</f>
        <v>33.915</v>
      </c>
      <c r="H25" s="29" t="n">
        <f aca="false">'Mão de Obra Estimada - Limpeza'!$F$50</f>
        <v>4</v>
      </c>
      <c r="I25" s="9" t="n">
        <f aca="false">G25/H25</f>
        <v>8.47875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customFormat="false" ht="15" hidden="false" customHeight="false" outlineLevel="0" collapsed="false">
      <c r="A26" s="61" t="s">
        <v>407</v>
      </c>
      <c r="B26" s="16" t="s">
        <v>385</v>
      </c>
      <c r="C26" s="29" t="n">
        <v>10</v>
      </c>
      <c r="D26" s="8" t="n">
        <v>28</v>
      </c>
      <c r="E26" s="39" t="n">
        <v>1</v>
      </c>
      <c r="F26" s="9" t="n">
        <f aca="false">(C26*D26)/E26</f>
        <v>280</v>
      </c>
      <c r="G26" s="9" t="n">
        <f aca="false">F26/12</f>
        <v>23.3333333333333</v>
      </c>
      <c r="H26" s="29" t="n">
        <f aca="false">'Mão de Obra Estimada - Limpeza'!$F$50</f>
        <v>4</v>
      </c>
      <c r="I26" s="9" t="n">
        <f aca="false">G26/H26</f>
        <v>5.83333333333333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customFormat="false" ht="15" hidden="false" customHeight="false" outlineLevel="0" collapsed="false">
      <c r="A27" s="61" t="s">
        <v>408</v>
      </c>
      <c r="B27" s="16" t="s">
        <v>385</v>
      </c>
      <c r="C27" s="29" t="n">
        <v>2</v>
      </c>
      <c r="D27" s="8" t="n">
        <v>31.17</v>
      </c>
      <c r="E27" s="39" t="n">
        <v>1</v>
      </c>
      <c r="F27" s="9" t="n">
        <f aca="false">(C27*D27)/E27</f>
        <v>62.34</v>
      </c>
      <c r="G27" s="9" t="n">
        <f aca="false">F27/12</f>
        <v>5.195</v>
      </c>
      <c r="H27" s="29" t="n">
        <f aca="false">'Mão de Obra Estimada - Limpeza'!$F$50</f>
        <v>4</v>
      </c>
      <c r="I27" s="9" t="n">
        <f aca="false">G27/H27</f>
        <v>1.29875</v>
      </c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customFormat="false" ht="15" hidden="false" customHeight="false" outlineLevel="0" collapsed="false">
      <c r="A28" s="61" t="s">
        <v>409</v>
      </c>
      <c r="B28" s="16" t="s">
        <v>385</v>
      </c>
      <c r="C28" s="29" t="n">
        <v>1</v>
      </c>
      <c r="D28" s="8" t="n">
        <v>166.9425</v>
      </c>
      <c r="E28" s="39" t="n">
        <v>2</v>
      </c>
      <c r="F28" s="9" t="n">
        <f aca="false">(C28*D28)/E28</f>
        <v>83.47125</v>
      </c>
      <c r="G28" s="9" t="n">
        <f aca="false">F28/12</f>
        <v>6.9559375</v>
      </c>
      <c r="H28" s="29" t="n">
        <f aca="false">'Mão de Obra Estimada - Limpeza'!$F$50</f>
        <v>4</v>
      </c>
      <c r="I28" s="9" t="n">
        <f aca="false">G28/H28</f>
        <v>1.738984375</v>
      </c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customFormat="false" ht="15" hidden="false" customHeight="false" outlineLevel="0" collapsed="false">
      <c r="A29" s="61" t="s">
        <v>410</v>
      </c>
      <c r="B29" s="16" t="s">
        <v>385</v>
      </c>
      <c r="C29" s="29" t="n">
        <v>10</v>
      </c>
      <c r="D29" s="8" t="n">
        <v>17.55</v>
      </c>
      <c r="E29" s="39" t="n">
        <v>0.5</v>
      </c>
      <c r="F29" s="9" t="n">
        <f aca="false">(C29*D29)/E29</f>
        <v>351</v>
      </c>
      <c r="G29" s="9" t="n">
        <f aca="false">F29/12</f>
        <v>29.25</v>
      </c>
      <c r="H29" s="29" t="n">
        <f aca="false">'Mão de Obra Estimada - Limpeza'!$F$50</f>
        <v>4</v>
      </c>
      <c r="I29" s="9" t="n">
        <f aca="false">G29/H29</f>
        <v>7.3125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customFormat="false" ht="15" hidden="false" customHeight="false" outlineLevel="0" collapsed="false">
      <c r="A30" s="61" t="s">
        <v>411</v>
      </c>
      <c r="B30" s="16" t="s">
        <v>385</v>
      </c>
      <c r="C30" s="29" t="n">
        <v>10</v>
      </c>
      <c r="D30" s="8" t="n">
        <v>16.99</v>
      </c>
      <c r="E30" s="39" t="n">
        <v>0.5</v>
      </c>
      <c r="F30" s="9" t="n">
        <f aca="false">(C30*D30)/E30</f>
        <v>339.8</v>
      </c>
      <c r="G30" s="9" t="n">
        <f aca="false">F30/12</f>
        <v>28.3166666666667</v>
      </c>
      <c r="H30" s="29" t="n">
        <f aca="false">'Mão de Obra Estimada - Limpeza'!$F$50</f>
        <v>4</v>
      </c>
      <c r="I30" s="9" t="n">
        <f aca="false">G30/H30</f>
        <v>7.07916666666667</v>
      </c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customFormat="false" ht="15" hidden="false" customHeight="false" outlineLevel="0" collapsed="false">
      <c r="A31" s="61" t="s">
        <v>412</v>
      </c>
      <c r="B31" s="16" t="s">
        <v>385</v>
      </c>
      <c r="C31" s="29" t="n">
        <v>4</v>
      </c>
      <c r="D31" s="8" t="n">
        <v>22.85</v>
      </c>
      <c r="E31" s="39" t="n">
        <v>0.25</v>
      </c>
      <c r="F31" s="9" t="n">
        <f aca="false">(C31*D31)/E31</f>
        <v>365.6</v>
      </c>
      <c r="G31" s="9" t="n">
        <f aca="false">F31/12</f>
        <v>30.4666666666667</v>
      </c>
      <c r="H31" s="29" t="n">
        <f aca="false">'Mão de Obra Estimada - Limpeza'!$F$50</f>
        <v>4</v>
      </c>
      <c r="I31" s="9" t="n">
        <f aca="false">G31/H31</f>
        <v>7.61666666666667</v>
      </c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customFormat="false" ht="15" hidden="false" customHeight="false" outlineLevel="0" collapsed="false">
      <c r="A32" s="61" t="s">
        <v>413</v>
      </c>
      <c r="B32" s="16" t="s">
        <v>385</v>
      </c>
      <c r="C32" s="29" t="n">
        <v>10</v>
      </c>
      <c r="D32" s="8" t="n">
        <v>13.57</v>
      </c>
      <c r="E32" s="39" t="n">
        <v>0.25</v>
      </c>
      <c r="F32" s="9" t="n">
        <f aca="false">(C32*D32)/E32</f>
        <v>542.8</v>
      </c>
      <c r="G32" s="9" t="n">
        <f aca="false">F32/12</f>
        <v>45.2333333333333</v>
      </c>
      <c r="H32" s="29" t="n">
        <f aca="false">'Mão de Obra Estimada - Limpeza'!$F$50</f>
        <v>4</v>
      </c>
      <c r="I32" s="9" t="n">
        <f aca="false">G32/H32</f>
        <v>11.3083333333333</v>
      </c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customFormat="false" ht="15" hidden="false" customHeight="false" outlineLevel="0" collapsed="false">
      <c r="A33" s="61" t="s">
        <v>414</v>
      </c>
      <c r="B33" s="16" t="s">
        <v>385</v>
      </c>
      <c r="C33" s="29" t="n">
        <v>5</v>
      </c>
      <c r="D33" s="8" t="n">
        <v>21.64</v>
      </c>
      <c r="E33" s="39" t="n">
        <v>0.25</v>
      </c>
      <c r="F33" s="9" t="n">
        <f aca="false">(C33*D33)/E33</f>
        <v>432.8</v>
      </c>
      <c r="G33" s="9" t="n">
        <f aca="false">F33/12</f>
        <v>36.0666666666667</v>
      </c>
      <c r="H33" s="29" t="n">
        <f aca="false">'Mão de Obra Estimada - Limpeza'!$F$50</f>
        <v>4</v>
      </c>
      <c r="I33" s="9" t="n">
        <f aca="false">G33/H33</f>
        <v>9.01666666666667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customFormat="false" ht="15" hidden="false" customHeight="false" outlineLevel="0" collapsed="false">
      <c r="A34" s="61" t="s">
        <v>415</v>
      </c>
      <c r="B34" s="16" t="s">
        <v>385</v>
      </c>
      <c r="C34" s="29" t="n">
        <v>4</v>
      </c>
      <c r="D34" s="8" t="n">
        <v>20.9</v>
      </c>
      <c r="E34" s="39" t="n">
        <v>0.25</v>
      </c>
      <c r="F34" s="9" t="n">
        <f aca="false">(C34*D34)/E34</f>
        <v>334.4</v>
      </c>
      <c r="G34" s="9" t="n">
        <f aca="false">F34/12</f>
        <v>27.8666666666667</v>
      </c>
      <c r="H34" s="29" t="n">
        <f aca="false">'Mão de Obra Estimada - Limpeza'!$F$50</f>
        <v>4</v>
      </c>
      <c r="I34" s="9" t="n">
        <f aca="false">G34/H34</f>
        <v>6.96666666666667</v>
      </c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customFormat="false" ht="15" hidden="false" customHeight="false" outlineLevel="0" collapsed="false">
      <c r="A35" s="61" t="s">
        <v>416</v>
      </c>
      <c r="B35" s="16" t="s">
        <v>385</v>
      </c>
      <c r="C35" s="29" t="n">
        <v>8</v>
      </c>
      <c r="D35" s="8" t="n">
        <v>73</v>
      </c>
      <c r="E35" s="39" t="n">
        <v>1</v>
      </c>
      <c r="F35" s="9" t="n">
        <f aca="false">(C35*D35)/E35</f>
        <v>584</v>
      </c>
      <c r="G35" s="9" t="n">
        <f aca="false">F35/12</f>
        <v>48.6666666666667</v>
      </c>
      <c r="H35" s="29" t="n">
        <f aca="false">'Mão de Obra Estimada - Limpeza'!$F$50</f>
        <v>4</v>
      </c>
      <c r="I35" s="9" t="n">
        <f aca="false">G35/H35</f>
        <v>12.1666666666667</v>
      </c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customFormat="false" ht="15.75" hidden="false" customHeight="true" outlineLevel="0" collapsed="false">
      <c r="A36" s="45" t="s">
        <v>417</v>
      </c>
      <c r="B36" s="45"/>
      <c r="C36" s="45"/>
      <c r="D36" s="45"/>
      <c r="E36" s="45"/>
      <c r="F36" s="45"/>
      <c r="G36" s="62" t="n">
        <f aca="false">SUM(G5:G35)</f>
        <v>603.0143403</v>
      </c>
      <c r="H36" s="63" t="n">
        <f aca="false">'Mão de Obra Estimada - Limpeza'!$F$50</f>
        <v>4</v>
      </c>
      <c r="I36" s="59" t="n">
        <f aca="false">G36/H36</f>
        <v>150.753585075</v>
      </c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customFormat="false" ht="15.7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customFormat="false" ht="15.75" hidden="false" customHeight="true" outlineLevel="0" collapsed="false">
      <c r="A38" s="64" t="s">
        <v>418</v>
      </c>
      <c r="B38" s="64"/>
      <c r="C38" s="64"/>
      <c r="D38" s="64"/>
      <c r="E38" s="64" t="s">
        <v>419</v>
      </c>
      <c r="F38" s="64"/>
      <c r="G38" s="64"/>
      <c r="H38" s="64"/>
      <c r="I38" s="64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customFormat="false" ht="105" hidden="false" customHeight="true" outlineLevel="0" collapsed="false">
      <c r="A39" s="45" t="s">
        <v>379</v>
      </c>
      <c r="B39" s="45" t="s">
        <v>380</v>
      </c>
      <c r="C39" s="45" t="s">
        <v>381</v>
      </c>
      <c r="D39" s="45" t="s">
        <v>349</v>
      </c>
      <c r="E39" s="45" t="s">
        <v>382</v>
      </c>
      <c r="F39" s="45" t="s">
        <v>351</v>
      </c>
      <c r="G39" s="45" t="s">
        <v>352</v>
      </c>
      <c r="H39" s="45" t="s">
        <v>420</v>
      </c>
      <c r="I39" s="45" t="s">
        <v>297</v>
      </c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customFormat="false" ht="15.75" hidden="false" customHeight="true" outlineLevel="0" collapsed="false">
      <c r="A40" s="61" t="s">
        <v>421</v>
      </c>
      <c r="B40" s="65" t="s">
        <v>385</v>
      </c>
      <c r="C40" s="66" t="n">
        <v>2</v>
      </c>
      <c r="D40" s="67" t="n">
        <v>29.37</v>
      </c>
      <c r="E40" s="66" t="n">
        <v>2</v>
      </c>
      <c r="F40" s="68" t="n">
        <f aca="false">(C40*D40)/E40</f>
        <v>29.37</v>
      </c>
      <c r="G40" s="68" t="n">
        <f aca="false">F40/12</f>
        <v>2.4475</v>
      </c>
      <c r="H40" s="66" t="n">
        <f aca="false">Jardinagem!$E$3</f>
        <v>1</v>
      </c>
      <c r="I40" s="68" t="n">
        <f aca="false">G40/H40</f>
        <v>2.4475</v>
      </c>
      <c r="J40" s="2" t="s">
        <v>422</v>
      </c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customFormat="false" ht="15.75" hidden="false" customHeight="true" outlineLevel="0" collapsed="false">
      <c r="A41" s="61" t="s">
        <v>423</v>
      </c>
      <c r="B41" s="65" t="s">
        <v>385</v>
      </c>
      <c r="C41" s="66" t="n">
        <v>20</v>
      </c>
      <c r="D41" s="69" t="n">
        <v>3.37</v>
      </c>
      <c r="E41" s="66" t="n">
        <v>2</v>
      </c>
      <c r="F41" s="68" t="n">
        <f aca="false">(C41*D41)/E41</f>
        <v>33.7</v>
      </c>
      <c r="G41" s="68" t="n">
        <f aca="false">F41/12</f>
        <v>2.80833333333333</v>
      </c>
      <c r="H41" s="66" t="n">
        <f aca="false">Jardinagem!$E$3</f>
        <v>1</v>
      </c>
      <c r="I41" s="68" t="n">
        <f aca="false">G41/H41</f>
        <v>2.80833333333333</v>
      </c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customFormat="false" ht="15.75" hidden="false" customHeight="true" outlineLevel="0" collapsed="false">
      <c r="A42" s="61" t="s">
        <v>424</v>
      </c>
      <c r="B42" s="65" t="s">
        <v>385</v>
      </c>
      <c r="C42" s="66" t="n">
        <v>20</v>
      </c>
      <c r="D42" s="69" t="n">
        <v>2.07</v>
      </c>
      <c r="E42" s="66" t="n">
        <v>2</v>
      </c>
      <c r="F42" s="68" t="n">
        <f aca="false">(C42*D42)/E42</f>
        <v>20.7</v>
      </c>
      <c r="G42" s="68" t="n">
        <f aca="false">F42/12</f>
        <v>1.725</v>
      </c>
      <c r="H42" s="66" t="n">
        <f aca="false">Jardinagem!$E$3</f>
        <v>1</v>
      </c>
      <c r="I42" s="68" t="n">
        <f aca="false">G42/H42</f>
        <v>1.725</v>
      </c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customFormat="false" ht="15.75" hidden="false" customHeight="true" outlineLevel="0" collapsed="false">
      <c r="A43" s="61" t="s">
        <v>425</v>
      </c>
      <c r="B43" s="65" t="s">
        <v>385</v>
      </c>
      <c r="C43" s="66" t="n">
        <v>2</v>
      </c>
      <c r="D43" s="67" t="n">
        <v>50.99</v>
      </c>
      <c r="E43" s="66" t="n">
        <v>5</v>
      </c>
      <c r="F43" s="68" t="n">
        <f aca="false">(C43*D43)/E43</f>
        <v>20.396</v>
      </c>
      <c r="G43" s="68" t="n">
        <f aca="false">F43/12</f>
        <v>1.69966666666667</v>
      </c>
      <c r="H43" s="66" t="n">
        <f aca="false">Jardinagem!$E$3</f>
        <v>1</v>
      </c>
      <c r="I43" s="68" t="n">
        <f aca="false">G43/H43</f>
        <v>1.69966666666667</v>
      </c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customFormat="false" ht="15.75" hidden="false" customHeight="true" outlineLevel="0" collapsed="false">
      <c r="A44" s="61" t="s">
        <v>426</v>
      </c>
      <c r="B44" s="65" t="s">
        <v>385</v>
      </c>
      <c r="C44" s="66" t="n">
        <v>2</v>
      </c>
      <c r="D44" s="67" t="n">
        <v>42.76</v>
      </c>
      <c r="E44" s="66" t="n">
        <v>2</v>
      </c>
      <c r="F44" s="68" t="n">
        <f aca="false">(C44*D44)/E44</f>
        <v>42.76</v>
      </c>
      <c r="G44" s="68" t="n">
        <f aca="false">F44/12</f>
        <v>3.56333333333333</v>
      </c>
      <c r="H44" s="66" t="n">
        <f aca="false">Jardinagem!$E$3</f>
        <v>1</v>
      </c>
      <c r="I44" s="68" t="n">
        <f aca="false">G44/H44</f>
        <v>3.56333333333333</v>
      </c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customFormat="false" ht="15.75" hidden="false" customHeight="true" outlineLevel="0" collapsed="false">
      <c r="A45" s="61" t="s">
        <v>427</v>
      </c>
      <c r="B45" s="65" t="s">
        <v>385</v>
      </c>
      <c r="C45" s="66" t="n">
        <v>24</v>
      </c>
      <c r="D45" s="67" t="n">
        <v>26.31</v>
      </c>
      <c r="E45" s="66" t="n">
        <v>3</v>
      </c>
      <c r="F45" s="68" t="n">
        <f aca="false">(C45*D45)/E45</f>
        <v>210.48</v>
      </c>
      <c r="G45" s="68" t="n">
        <f aca="false">F45/12</f>
        <v>17.54</v>
      </c>
      <c r="H45" s="66" t="n">
        <f aca="false">Jardinagem!$E$3</f>
        <v>1</v>
      </c>
      <c r="I45" s="68" t="n">
        <f aca="false">G45/H45</f>
        <v>17.54</v>
      </c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customFormat="false" ht="15.75" hidden="false" customHeight="true" outlineLevel="0" collapsed="false">
      <c r="A46" s="61" t="s">
        <v>428</v>
      </c>
      <c r="B46" s="65" t="s">
        <v>385</v>
      </c>
      <c r="C46" s="66" t="n">
        <v>2</v>
      </c>
      <c r="D46" s="67" t="n">
        <v>33.55</v>
      </c>
      <c r="E46" s="66" t="n">
        <v>2</v>
      </c>
      <c r="F46" s="68" t="n">
        <f aca="false">(C46*D46)/E46</f>
        <v>33.55</v>
      </c>
      <c r="G46" s="68" t="n">
        <f aca="false">F46/12</f>
        <v>2.79583333333333</v>
      </c>
      <c r="H46" s="66" t="n">
        <f aca="false">Jardinagem!$E$3</f>
        <v>1</v>
      </c>
      <c r="I46" s="68" t="n">
        <f aca="false">G46/H46</f>
        <v>2.79583333333333</v>
      </c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customFormat="false" ht="15.75" hidden="false" customHeight="true" outlineLevel="0" collapsed="false">
      <c r="A47" s="61" t="s">
        <v>429</v>
      </c>
      <c r="B47" s="65" t="s">
        <v>385</v>
      </c>
      <c r="C47" s="66" t="n">
        <v>2</v>
      </c>
      <c r="D47" s="67" t="n">
        <v>183.53</v>
      </c>
      <c r="E47" s="66" t="n">
        <v>5</v>
      </c>
      <c r="F47" s="68" t="n">
        <f aca="false">(C47*D47)/E47</f>
        <v>73.412</v>
      </c>
      <c r="G47" s="68" t="n">
        <f aca="false">F47/12</f>
        <v>6.11766666666667</v>
      </c>
      <c r="H47" s="66" t="n">
        <f aca="false">Jardinagem!$E$3</f>
        <v>1</v>
      </c>
      <c r="I47" s="68" t="n">
        <f aca="false">G47/H47</f>
        <v>6.11766666666667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customFormat="false" ht="15.75" hidden="false" customHeight="true" outlineLevel="0" collapsed="false">
      <c r="A48" s="61" t="s">
        <v>430</v>
      </c>
      <c r="B48" s="65" t="s">
        <v>385</v>
      </c>
      <c r="C48" s="66" t="n">
        <v>2</v>
      </c>
      <c r="D48" s="67" t="n">
        <v>202.7</v>
      </c>
      <c r="E48" s="66" t="n">
        <v>5</v>
      </c>
      <c r="F48" s="68" t="n">
        <f aca="false">(C48*D48)/E48</f>
        <v>81.08</v>
      </c>
      <c r="G48" s="68" t="n">
        <f aca="false">F48/12</f>
        <v>6.75666666666667</v>
      </c>
      <c r="H48" s="66" t="n">
        <f aca="false">Jardinagem!$E$3</f>
        <v>1</v>
      </c>
      <c r="I48" s="68" t="n">
        <f aca="false">G48/H48</f>
        <v>6.75666666666667</v>
      </c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customFormat="false" ht="15.75" hidden="false" customHeight="true" outlineLevel="0" collapsed="false">
      <c r="A49" s="61" t="s">
        <v>431</v>
      </c>
      <c r="B49" s="65" t="s">
        <v>385</v>
      </c>
      <c r="C49" s="66" t="n">
        <v>1</v>
      </c>
      <c r="D49" s="67" t="n">
        <v>59.68</v>
      </c>
      <c r="E49" s="66" t="n">
        <v>5</v>
      </c>
      <c r="F49" s="68" t="n">
        <f aca="false">(C49*D49)/E49</f>
        <v>11.936</v>
      </c>
      <c r="G49" s="68" t="n">
        <f aca="false">F49/12</f>
        <v>0.994666666666667</v>
      </c>
      <c r="H49" s="66" t="n">
        <f aca="false">Jardinagem!$E$3</f>
        <v>1</v>
      </c>
      <c r="I49" s="68" t="n">
        <f aca="false">G49/H49</f>
        <v>0.994666666666667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customFormat="false" ht="15.75" hidden="false" customHeight="true" outlineLevel="0" collapsed="false">
      <c r="A50" s="61" t="s">
        <v>432</v>
      </c>
      <c r="B50" s="65" t="s">
        <v>385</v>
      </c>
      <c r="C50" s="66" t="n">
        <v>2</v>
      </c>
      <c r="D50" s="67" t="n">
        <v>41.68</v>
      </c>
      <c r="E50" s="66" t="n">
        <v>5</v>
      </c>
      <c r="F50" s="68" t="n">
        <f aca="false">(C50*D50)/E50</f>
        <v>16.672</v>
      </c>
      <c r="G50" s="68" t="n">
        <f aca="false">F50/12</f>
        <v>1.38933333333333</v>
      </c>
      <c r="H50" s="66" t="n">
        <f aca="false">Jardinagem!$E$3</f>
        <v>1</v>
      </c>
      <c r="I50" s="68" t="n">
        <f aca="false">G50/H50</f>
        <v>1.38933333333333</v>
      </c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customFormat="false" ht="15.75" hidden="false" customHeight="true" outlineLevel="0" collapsed="false">
      <c r="A51" s="61" t="s">
        <v>433</v>
      </c>
      <c r="B51" s="65" t="s">
        <v>385</v>
      </c>
      <c r="C51" s="66" t="n">
        <v>2</v>
      </c>
      <c r="D51" s="67" t="n">
        <v>42.49</v>
      </c>
      <c r="E51" s="66" t="n">
        <v>5</v>
      </c>
      <c r="F51" s="68" t="n">
        <f aca="false">(C51*D51)/E51</f>
        <v>16.996</v>
      </c>
      <c r="G51" s="68" t="n">
        <f aca="false">F51/12</f>
        <v>1.41633333333333</v>
      </c>
      <c r="H51" s="66" t="n">
        <f aca="false">Jardinagem!$E$3</f>
        <v>1</v>
      </c>
      <c r="I51" s="68" t="n">
        <f aca="false">G51/H51</f>
        <v>1.41633333333333</v>
      </c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customFormat="false" ht="15.75" hidden="false" customHeight="true" outlineLevel="0" collapsed="false">
      <c r="A52" s="61" t="s">
        <v>434</v>
      </c>
      <c r="B52" s="65" t="s">
        <v>385</v>
      </c>
      <c r="C52" s="66" t="n">
        <v>2</v>
      </c>
      <c r="D52" s="67" t="n">
        <v>24.78</v>
      </c>
      <c r="E52" s="66" t="n">
        <v>5</v>
      </c>
      <c r="F52" s="68" t="n">
        <f aca="false">(C52*D52)/E52</f>
        <v>9.912</v>
      </c>
      <c r="G52" s="68" t="n">
        <f aca="false">F52/12</f>
        <v>0.826</v>
      </c>
      <c r="H52" s="66" t="n">
        <f aca="false">Jardinagem!$E$3</f>
        <v>1</v>
      </c>
      <c r="I52" s="68" t="n">
        <f aca="false">G52/H52</f>
        <v>0.826</v>
      </c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customFormat="false" ht="15.75" hidden="false" customHeight="true" outlineLevel="0" collapsed="false">
      <c r="A53" s="61" t="s">
        <v>435</v>
      </c>
      <c r="B53" s="65" t="s">
        <v>385</v>
      </c>
      <c r="C53" s="66" t="n">
        <v>2</v>
      </c>
      <c r="D53" s="67" t="n">
        <v>29.22</v>
      </c>
      <c r="E53" s="66" t="n">
        <v>1</v>
      </c>
      <c r="F53" s="68" t="n">
        <f aca="false">(C53*D53)/E53</f>
        <v>58.44</v>
      </c>
      <c r="G53" s="68" t="n">
        <f aca="false">F53/12</f>
        <v>4.87</v>
      </c>
      <c r="H53" s="66" t="n">
        <f aca="false">Jardinagem!$E$3</f>
        <v>1</v>
      </c>
      <c r="I53" s="68" t="n">
        <f aca="false">G53/H53</f>
        <v>4.87</v>
      </c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customFormat="false" ht="15.75" hidden="false" customHeight="true" outlineLevel="0" collapsed="false">
      <c r="A54" s="61" t="s">
        <v>436</v>
      </c>
      <c r="B54" s="65" t="s">
        <v>385</v>
      </c>
      <c r="C54" s="66" t="n">
        <v>2</v>
      </c>
      <c r="D54" s="67" t="n">
        <v>38.74</v>
      </c>
      <c r="E54" s="66" t="n">
        <v>2</v>
      </c>
      <c r="F54" s="68" t="n">
        <f aca="false">(C54*D54)/E54</f>
        <v>38.74</v>
      </c>
      <c r="G54" s="68" t="n">
        <f aca="false">F54/12</f>
        <v>3.22833333333333</v>
      </c>
      <c r="H54" s="66" t="n">
        <f aca="false">Jardinagem!$E$3</f>
        <v>1</v>
      </c>
      <c r="I54" s="68" t="n">
        <f aca="false">G54/H54</f>
        <v>3.22833333333333</v>
      </c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customFormat="false" ht="15.75" hidden="false" customHeight="true" outlineLevel="0" collapsed="false">
      <c r="A55" s="61" t="s">
        <v>437</v>
      </c>
      <c r="B55" s="65" t="s">
        <v>385</v>
      </c>
      <c r="C55" s="66" t="n">
        <v>2</v>
      </c>
      <c r="D55" s="67" t="n">
        <v>51.12</v>
      </c>
      <c r="E55" s="66" t="n">
        <v>5</v>
      </c>
      <c r="F55" s="68" t="n">
        <f aca="false">(C55*D55)/E55</f>
        <v>20.448</v>
      </c>
      <c r="G55" s="68" t="n">
        <f aca="false">F55/12</f>
        <v>1.704</v>
      </c>
      <c r="H55" s="66" t="n">
        <f aca="false">Jardinagem!$E$3</f>
        <v>1</v>
      </c>
      <c r="I55" s="68" t="n">
        <f aca="false">G55/H55</f>
        <v>1.704</v>
      </c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customFormat="false" ht="15.75" hidden="false" customHeight="true" outlineLevel="0" collapsed="false">
      <c r="A56" s="61" t="s">
        <v>438</v>
      </c>
      <c r="B56" s="65" t="s">
        <v>385</v>
      </c>
      <c r="C56" s="66" t="n">
        <v>2</v>
      </c>
      <c r="D56" s="67" t="n">
        <v>64.69</v>
      </c>
      <c r="E56" s="66" t="n">
        <v>1</v>
      </c>
      <c r="F56" s="68" t="n">
        <f aca="false">(C56*D56)/E56</f>
        <v>129.38</v>
      </c>
      <c r="G56" s="68" t="n">
        <f aca="false">F56/12</f>
        <v>10.7816666666667</v>
      </c>
      <c r="H56" s="66" t="n">
        <f aca="false">Jardinagem!$E$3</f>
        <v>1</v>
      </c>
      <c r="I56" s="68" t="n">
        <f aca="false">G56/H56</f>
        <v>10.7816666666667</v>
      </c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customFormat="false" ht="15.75" hidden="false" customHeight="true" outlineLevel="0" collapsed="false">
      <c r="A57" s="61" t="s">
        <v>439</v>
      </c>
      <c r="B57" s="65" t="s">
        <v>385</v>
      </c>
      <c r="C57" s="66" t="n">
        <v>2</v>
      </c>
      <c r="D57" s="67" t="n">
        <v>26.44</v>
      </c>
      <c r="E57" s="66" t="n">
        <v>1</v>
      </c>
      <c r="F57" s="68" t="n">
        <f aca="false">(C57*D57)/E57</f>
        <v>52.88</v>
      </c>
      <c r="G57" s="68" t="n">
        <f aca="false">F57/12</f>
        <v>4.40666666666667</v>
      </c>
      <c r="H57" s="66" t="n">
        <f aca="false">Jardinagem!$E$3</f>
        <v>1</v>
      </c>
      <c r="I57" s="68" t="n">
        <f aca="false">G57/H57</f>
        <v>4.40666666666667</v>
      </c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customFormat="false" ht="15.75" hidden="false" customHeight="true" outlineLevel="0" collapsed="false">
      <c r="A58" s="61" t="s">
        <v>440</v>
      </c>
      <c r="B58" s="65" t="s">
        <v>385</v>
      </c>
      <c r="C58" s="66" t="n">
        <v>2</v>
      </c>
      <c r="D58" s="67" t="n">
        <v>1437.79</v>
      </c>
      <c r="E58" s="66" t="n">
        <v>5</v>
      </c>
      <c r="F58" s="68" t="n">
        <f aca="false">(C58*D58)/E58</f>
        <v>575.116</v>
      </c>
      <c r="G58" s="68" t="n">
        <f aca="false">F58/12</f>
        <v>47.9263333333333</v>
      </c>
      <c r="H58" s="66" t="n">
        <f aca="false">Jardinagem!$E$3</f>
        <v>1</v>
      </c>
      <c r="I58" s="68" t="n">
        <f aca="false">G58/H58</f>
        <v>47.9263333333333</v>
      </c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customFormat="false" ht="15.75" hidden="false" customHeight="true" outlineLevel="0" collapsed="false">
      <c r="A59" s="61" t="s">
        <v>441</v>
      </c>
      <c r="B59" s="65" t="s">
        <v>385</v>
      </c>
      <c r="C59" s="66" t="n">
        <v>2</v>
      </c>
      <c r="D59" s="67" t="n">
        <v>380</v>
      </c>
      <c r="E59" s="66" t="n">
        <v>2</v>
      </c>
      <c r="F59" s="68" t="n">
        <f aca="false">(C59*D59)/E59</f>
        <v>380</v>
      </c>
      <c r="G59" s="68" t="n">
        <f aca="false">F59/12</f>
        <v>31.6666666666667</v>
      </c>
      <c r="H59" s="66" t="n">
        <f aca="false">Jardinagem!$E$3</f>
        <v>1</v>
      </c>
      <c r="I59" s="68" t="n">
        <f aca="false">G59/H59</f>
        <v>31.6666666666667</v>
      </c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customFormat="false" ht="15.75" hidden="false" customHeight="true" outlineLevel="0" collapsed="false">
      <c r="A60" s="61" t="s">
        <v>442</v>
      </c>
      <c r="B60" s="65" t="s">
        <v>385</v>
      </c>
      <c r="C60" s="66" t="n">
        <v>1</v>
      </c>
      <c r="D60" s="67" t="n">
        <v>35.11</v>
      </c>
      <c r="E60" s="66" t="n">
        <v>5</v>
      </c>
      <c r="F60" s="68" t="n">
        <f aca="false">(C60*D60)/E60</f>
        <v>7.022</v>
      </c>
      <c r="G60" s="68" t="n">
        <f aca="false">F60/12</f>
        <v>0.585166666666667</v>
      </c>
      <c r="H60" s="66" t="n">
        <f aca="false">Jardinagem!$E$3</f>
        <v>1</v>
      </c>
      <c r="I60" s="68" t="n">
        <f aca="false">G60/H60</f>
        <v>0.585166666666667</v>
      </c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customFormat="false" ht="15.75" hidden="false" customHeight="true" outlineLevel="0" collapsed="false">
      <c r="A61" s="61" t="s">
        <v>443</v>
      </c>
      <c r="B61" s="65" t="s">
        <v>385</v>
      </c>
      <c r="C61" s="66" t="n">
        <v>1</v>
      </c>
      <c r="D61" s="67" t="n">
        <v>187.9</v>
      </c>
      <c r="E61" s="66" t="n">
        <v>1</v>
      </c>
      <c r="F61" s="68" t="n">
        <f aca="false">(C61*D61)/E61</f>
        <v>187.9</v>
      </c>
      <c r="G61" s="68" t="n">
        <f aca="false">F61/12</f>
        <v>15.6583333333333</v>
      </c>
      <c r="H61" s="66" t="n">
        <f aca="false">Jardinagem!$E$3</f>
        <v>1</v>
      </c>
      <c r="I61" s="68" t="n">
        <f aca="false">G61/H61</f>
        <v>15.6583333333333</v>
      </c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customFormat="false" ht="15.75" hidden="false" customHeight="true" outlineLevel="0" collapsed="false">
      <c r="A62" s="61" t="s">
        <v>444</v>
      </c>
      <c r="B62" s="65" t="s">
        <v>385</v>
      </c>
      <c r="C62" s="66" t="n">
        <v>2</v>
      </c>
      <c r="D62" s="67" t="n">
        <v>12.88</v>
      </c>
      <c r="E62" s="66" t="n">
        <v>2</v>
      </c>
      <c r="F62" s="68" t="n">
        <f aca="false">(C62*D62)/E62</f>
        <v>12.88</v>
      </c>
      <c r="G62" s="68" t="n">
        <f aca="false">F62/12</f>
        <v>1.07333333333333</v>
      </c>
      <c r="H62" s="66" t="n">
        <f aca="false">Jardinagem!$E$3</f>
        <v>1</v>
      </c>
      <c r="I62" s="68" t="n">
        <f aca="false">G62/H62</f>
        <v>1.07333333333333</v>
      </c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customFormat="false" ht="15.75" hidden="false" customHeight="true" outlineLevel="0" collapsed="false">
      <c r="A63" s="61" t="s">
        <v>445</v>
      </c>
      <c r="B63" s="65" t="s">
        <v>385</v>
      </c>
      <c r="C63" s="66" t="n">
        <v>2</v>
      </c>
      <c r="D63" s="67" t="n">
        <v>10.89</v>
      </c>
      <c r="E63" s="66" t="n">
        <v>1</v>
      </c>
      <c r="F63" s="68" t="n">
        <f aca="false">(C63*D63)/E63</f>
        <v>21.78</v>
      </c>
      <c r="G63" s="68" t="n">
        <f aca="false">F63/12</f>
        <v>1.815</v>
      </c>
      <c r="H63" s="66" t="n">
        <f aca="false">Jardinagem!$E$3</f>
        <v>1</v>
      </c>
      <c r="I63" s="68" t="n">
        <f aca="false">G63/H63</f>
        <v>1.815</v>
      </c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customFormat="false" ht="15.75" hidden="false" customHeight="true" outlineLevel="0" collapsed="false">
      <c r="A64" s="61" t="s">
        <v>446</v>
      </c>
      <c r="B64" s="65" t="s">
        <v>385</v>
      </c>
      <c r="C64" s="66" t="n">
        <v>4</v>
      </c>
      <c r="D64" s="67" t="n">
        <v>16.83</v>
      </c>
      <c r="E64" s="66" t="n">
        <v>1</v>
      </c>
      <c r="F64" s="68" t="n">
        <f aca="false">(C64*D64)/E64</f>
        <v>67.32</v>
      </c>
      <c r="G64" s="68" t="n">
        <f aca="false">F64/12</f>
        <v>5.61</v>
      </c>
      <c r="H64" s="66" t="n">
        <f aca="false">Jardinagem!$E$3</f>
        <v>1</v>
      </c>
      <c r="I64" s="68" t="n">
        <f aca="false">G64/H64</f>
        <v>5.61</v>
      </c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customFormat="false" ht="15.75" hidden="false" customHeight="true" outlineLevel="0" collapsed="false">
      <c r="A65" s="61" t="s">
        <v>447</v>
      </c>
      <c r="B65" s="65" t="s">
        <v>385</v>
      </c>
      <c r="C65" s="66" t="n">
        <v>2</v>
      </c>
      <c r="D65" s="67" t="n">
        <v>51.39</v>
      </c>
      <c r="E65" s="66" t="n">
        <v>1</v>
      </c>
      <c r="F65" s="68" t="n">
        <f aca="false">(C65*D65)/E65</f>
        <v>102.78</v>
      </c>
      <c r="G65" s="68" t="n">
        <f aca="false">F65/12</f>
        <v>8.565</v>
      </c>
      <c r="H65" s="66" t="n">
        <f aca="false">Jardinagem!$E$3</f>
        <v>1</v>
      </c>
      <c r="I65" s="68" t="n">
        <f aca="false">G65/H65</f>
        <v>8.565</v>
      </c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customFormat="false" ht="15.75" hidden="false" customHeight="true" outlineLevel="0" collapsed="false">
      <c r="A66" s="61" t="s">
        <v>448</v>
      </c>
      <c r="B66" s="65" t="s">
        <v>385</v>
      </c>
      <c r="C66" s="66" t="n">
        <v>3</v>
      </c>
      <c r="D66" s="67" t="n">
        <v>165.12</v>
      </c>
      <c r="E66" s="66" t="n">
        <v>2</v>
      </c>
      <c r="F66" s="68" t="n">
        <f aca="false">(C66*D66)/E66</f>
        <v>247.68</v>
      </c>
      <c r="G66" s="68" t="n">
        <f aca="false">F66/12</f>
        <v>20.64</v>
      </c>
      <c r="H66" s="66" t="n">
        <f aca="false">Jardinagem!$E$3</f>
        <v>1</v>
      </c>
      <c r="I66" s="68" t="n">
        <f aca="false">G66/H66</f>
        <v>20.64</v>
      </c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customFormat="false" ht="15.75" hidden="false" customHeight="true" outlineLevel="0" collapsed="false">
      <c r="A67" s="45" t="s">
        <v>449</v>
      </c>
      <c r="B67" s="45"/>
      <c r="C67" s="45"/>
      <c r="D67" s="45"/>
      <c r="E67" s="45"/>
      <c r="F67" s="45"/>
      <c r="G67" s="62" t="n">
        <f aca="false">SUM(G40:G66)</f>
        <v>208.6108333</v>
      </c>
      <c r="H67" s="63" t="n">
        <f aca="false">Jardinagem!$E$3</f>
        <v>1</v>
      </c>
      <c r="I67" s="62" t="n">
        <f aca="false">G67/H67</f>
        <v>208.6108333</v>
      </c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customFormat="false" ht="15.7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customFormat="false" ht="15.7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customFormat="false" ht="15.7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customFormat="false" ht="15.7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customFormat="false" ht="15.7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customFormat="false" ht="15.7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customFormat="false" ht="15.7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customFormat="false" ht="15.7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customFormat="false" ht="15.7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customFormat="false" ht="15.7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customFormat="false" ht="15.7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customFormat="false" ht="15.7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customFormat="false" ht="15.7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customFormat="false" ht="15.7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customFormat="false" ht="15.7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customFormat="false" ht="15.7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customFormat="false" ht="15.7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customFormat="false" ht="15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customFormat="false" ht="15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customFormat="false" ht="15.7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customFormat="false" ht="15.7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customFormat="false" ht="15.7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customFormat="false" ht="15.7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customFormat="false" ht="15.7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customFormat="false" ht="15.7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customFormat="false" ht="15.7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customFormat="false" ht="15.7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customFormat="false" ht="15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customFormat="false" ht="15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customFormat="false" ht="15.7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customFormat="false" ht="15.7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customFormat="false" ht="15.7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customFormat="false" ht="15.7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customFormat="false" ht="15.7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customFormat="false" ht="15.7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customFormat="false" ht="15.7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customFormat="false" ht="15.7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customFormat="false" ht="15.7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customFormat="false" ht="15.7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customFormat="false" ht="15.7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customFormat="false" ht="15.7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customFormat="false" ht="15.7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customFormat="false" ht="15.7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customFormat="false" ht="15.7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customFormat="false" ht="15.7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customFormat="false" ht="15.7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customFormat="false" ht="15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customFormat="false" ht="15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customFormat="false" ht="15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customFormat="false" ht="15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customFormat="false" ht="15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customFormat="false" ht="15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customFormat="false" ht="15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customFormat="false" ht="15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customFormat="false" ht="15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customFormat="false" ht="15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customFormat="false" ht="15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customFormat="false" ht="15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customFormat="false" ht="15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customFormat="false" ht="15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customFormat="false" ht="15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customFormat="false" ht="15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customFormat="false" ht="15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customFormat="false" ht="15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customFormat="false" ht="15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customFormat="false" ht="15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customFormat="false" ht="15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customFormat="false" ht="15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customFormat="false" ht="15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customFormat="false" ht="15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customFormat="false" ht="15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customFormat="false" ht="15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customFormat="false" ht="15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customFormat="false" ht="15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customFormat="false" ht="15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customFormat="false" ht="15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customFormat="false" ht="15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customFormat="false" ht="15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customFormat="false" ht="15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customFormat="false" ht="15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customFormat="false" ht="15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customFormat="false" ht="15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customFormat="false" ht="15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customFormat="false" ht="15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customFormat="false" ht="15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customFormat="false" ht="15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customFormat="false" ht="15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customFormat="false" ht="15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customFormat="false" ht="15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customFormat="false" ht="15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customFormat="false" ht="15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customFormat="false" ht="15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customFormat="false" ht="15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customFormat="false" ht="15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customFormat="false" ht="15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customFormat="false" ht="15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customFormat="false" ht="15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customFormat="false" ht="15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customFormat="false" ht="15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customFormat="false" ht="15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customFormat="false" ht="15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customFormat="false" ht="15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customFormat="false" ht="15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customFormat="false" ht="15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customFormat="false" ht="15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customFormat="false" ht="15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customFormat="false" ht="15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customFormat="false" ht="15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customFormat="false" ht="15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customFormat="false" ht="15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customFormat="false" ht="15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customFormat="false" ht="15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customFormat="false" ht="15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customFormat="false" ht="15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customFormat="false" ht="15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customFormat="false" ht="15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customFormat="false" ht="15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customFormat="false" ht="15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customFormat="false" ht="15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customFormat="false" ht="15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customFormat="false" ht="15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customFormat="false" ht="15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customFormat="false" ht="15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customFormat="false" ht="15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customFormat="false" ht="15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customFormat="false" ht="15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customFormat="false" ht="15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customFormat="false" ht="15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customFormat="false" ht="15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customFormat="false" ht="15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customFormat="false" ht="15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customFormat="false" ht="15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customFormat="false" ht="15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customFormat="false" ht="15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customFormat="false" ht="15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customFormat="false" ht="15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customFormat="false" ht="15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customFormat="false" ht="15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customFormat="false" ht="15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customFormat="false" ht="15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customFormat="false" ht="15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customFormat="false" ht="15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customFormat="false" ht="15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customFormat="false" ht="15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customFormat="false" ht="15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customFormat="false" ht="15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customFormat="false" ht="15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customFormat="false" ht="15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customFormat="false" ht="15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customFormat="false" ht="15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customFormat="false" ht="15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customFormat="false" ht="15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customFormat="false" ht="15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customFormat="false" ht="15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customFormat="false" ht="15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customFormat="false" ht="15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customFormat="false" ht="15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customFormat="false" ht="15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customFormat="false" ht="15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customFormat="false" ht="15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customFormat="false" ht="15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customFormat="false" ht="15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customFormat="false" ht="15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customFormat="false" ht="15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customFormat="false" ht="15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customFormat="false" ht="15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customFormat="false" ht="15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customFormat="false" ht="15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customFormat="false" ht="15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customFormat="false" ht="15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customFormat="false" ht="15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customFormat="false" ht="15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customFormat="false" ht="15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customFormat="false" ht="15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customFormat="false" ht="15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customFormat="false" ht="15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customFormat="false" ht="15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customFormat="false" ht="15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customFormat="false" ht="15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customFormat="false" ht="15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customFormat="false" ht="15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customFormat="false" ht="15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customFormat="false" ht="15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customFormat="false" ht="15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customFormat="false" ht="15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customFormat="false" ht="15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customFormat="false" ht="15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customFormat="false" ht="15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customFormat="false" ht="15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customFormat="false" ht="15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customFormat="false" ht="15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customFormat="false" ht="15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customFormat="false" ht="15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customFormat="false" ht="15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customFormat="false" ht="15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customFormat="false" ht="15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customFormat="false" ht="15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customFormat="false" ht="15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customFormat="false" ht="15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customFormat="false" ht="15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customFormat="false" ht="15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customFormat="false" ht="15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customFormat="false" ht="15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customFormat="false" ht="15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customFormat="false" ht="15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customFormat="false" ht="15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customFormat="false" ht="15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customFormat="false" ht="15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customFormat="false" ht="15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customFormat="false" ht="15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customFormat="false" ht="15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customFormat="false" ht="15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customFormat="false" ht="15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customFormat="false" ht="15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customFormat="false" ht="15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customFormat="false" ht="15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customFormat="false" ht="15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customFormat="false" ht="15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customFormat="false" ht="15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customFormat="false" ht="15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customFormat="false" ht="15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customFormat="false" ht="15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customFormat="false" ht="15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customFormat="false" ht="15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customFormat="false" ht="15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customFormat="false" ht="15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customFormat="false" ht="15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customFormat="false" ht="15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customFormat="false" ht="15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customFormat="false" ht="15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customFormat="false" ht="15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customFormat="false" ht="15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customFormat="false" ht="15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customFormat="false" ht="15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customFormat="false" ht="15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customFormat="false" ht="15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customFormat="false" ht="15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customFormat="false" ht="15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customFormat="false" ht="15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customFormat="false" ht="15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customFormat="false" ht="15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customFormat="false" ht="15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customFormat="false" ht="15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customFormat="false" ht="15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customFormat="false" ht="15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customFormat="false" ht="15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customFormat="false" ht="15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customFormat="false" ht="15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customFormat="false" ht="15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customFormat="false" ht="15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customFormat="false" ht="15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customFormat="false" ht="15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customFormat="false" ht="15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customFormat="false" ht="15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customFormat="false" ht="15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customFormat="false" ht="15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customFormat="false" ht="15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customFormat="false" ht="15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customFormat="false" ht="15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customFormat="false" ht="15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customFormat="false" ht="15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customFormat="false" ht="15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customFormat="false" ht="15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customFormat="false" ht="15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customFormat="false" ht="15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customFormat="false" ht="15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customFormat="false" ht="15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customFormat="false" ht="15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customFormat="false" ht="15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customFormat="false" ht="15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customFormat="false" ht="15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customFormat="false" ht="15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customFormat="false" ht="15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customFormat="false" ht="15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customFormat="false" ht="15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customFormat="false" ht="15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customFormat="false" ht="15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customFormat="false" ht="15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customFormat="false" ht="15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customFormat="false" ht="15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customFormat="false" ht="15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customFormat="false" ht="15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customFormat="false" ht="15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customFormat="false" ht="15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customFormat="false" ht="15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customFormat="false" ht="15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customFormat="false" ht="15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customFormat="false" ht="15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customFormat="false" ht="15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customFormat="false" ht="15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customFormat="false" ht="15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customFormat="false" ht="15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customFormat="false" ht="15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customFormat="false" ht="15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customFormat="false" ht="15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customFormat="false" ht="15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customFormat="false" ht="15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customFormat="false" ht="15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customFormat="false" ht="15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customFormat="false" ht="15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customFormat="false" ht="15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customFormat="false" ht="15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customFormat="false" ht="15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customFormat="false" ht="15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customFormat="false" ht="15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customFormat="false" ht="15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customFormat="false" ht="15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customFormat="false" ht="15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customFormat="false" ht="15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customFormat="false" ht="15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customFormat="false" ht="15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customFormat="false" ht="15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customFormat="false" ht="15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customFormat="false" ht="15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customFormat="false" ht="15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customFormat="false" ht="15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  <row r="870" customFormat="false" ht="15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</row>
    <row r="871" customFormat="false" ht="15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</row>
    <row r="872" customFormat="false" ht="15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</row>
    <row r="873" customFormat="false" ht="15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</row>
    <row r="874" customFormat="false" ht="15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</row>
    <row r="875" customFormat="false" ht="15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</row>
    <row r="876" customFormat="false" ht="15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</row>
    <row r="877" customFormat="false" ht="15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</row>
    <row r="878" customFormat="false" ht="15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</row>
    <row r="879" customFormat="false" ht="15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</row>
    <row r="880" customFormat="false" ht="15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</row>
    <row r="881" customFormat="false" ht="15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</row>
    <row r="882" customFormat="false" ht="15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</row>
    <row r="883" customFormat="false" ht="15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</row>
    <row r="884" customFormat="false" ht="15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</row>
    <row r="885" customFormat="false" ht="15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</row>
    <row r="886" customFormat="false" ht="15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</row>
    <row r="887" customFormat="false" ht="15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</row>
    <row r="888" customFormat="false" ht="15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</row>
    <row r="889" customFormat="false" ht="15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</row>
    <row r="890" customFormat="false" ht="15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</row>
    <row r="891" customFormat="false" ht="15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</row>
    <row r="892" customFormat="false" ht="15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</row>
  </sheetData>
  <mergeCells count="8">
    <mergeCell ref="A1:I1"/>
    <mergeCell ref="A2:I2"/>
    <mergeCell ref="A3:C3"/>
    <mergeCell ref="E3:I3"/>
    <mergeCell ref="A36:F36"/>
    <mergeCell ref="A38:C38"/>
    <mergeCell ref="E38:I38"/>
    <mergeCell ref="A67:F67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W869"/>
  <sheetViews>
    <sheetView showFormulas="false" showGridLines="true" showRowColHeaders="true" showZeros="true" rightToLeft="false" tabSelected="false" showOutlineSymbols="true" defaultGridColor="true" view="normal" topLeftCell="A34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60.71"/>
    <col collapsed="false" customWidth="true" hidden="false" outlineLevel="0" max="2" min="2" style="0" width="9.13"/>
    <col collapsed="false" customWidth="true" hidden="false" outlineLevel="0" max="3" min="3" style="0" width="12.71"/>
    <col collapsed="false" customWidth="true" hidden="false" outlineLevel="0" max="4" min="4" style="0" width="16.71"/>
    <col collapsed="false" customWidth="true" hidden="false" outlineLevel="0" max="7" min="5" style="0" width="20.71"/>
    <col collapsed="false" customWidth="true" hidden="false" outlineLevel="0" max="8" min="8" style="0" width="11.71"/>
    <col collapsed="false" customWidth="true" hidden="false" outlineLevel="0" max="9" min="9" style="0" width="22.29"/>
    <col collapsed="false" customWidth="true" hidden="false" outlineLevel="0" max="23" min="10" style="0" width="8.71"/>
  </cols>
  <sheetData>
    <row r="1" customFormat="false" ht="15" hidden="false" customHeight="false" outlineLevel="0" collapsed="false">
      <c r="A1" s="15" t="s">
        <v>298</v>
      </c>
      <c r="B1" s="15"/>
      <c r="C1" s="15"/>
      <c r="D1" s="15"/>
      <c r="E1" s="15"/>
      <c r="F1" s="15"/>
      <c r="G1" s="15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customFormat="false" ht="15" hidden="false" customHeight="false" outlineLevel="0" collapsed="false">
      <c r="A2" s="70" t="s">
        <v>450</v>
      </c>
      <c r="B2" s="70"/>
      <c r="C2" s="70"/>
      <c r="D2" s="70"/>
      <c r="E2" s="70"/>
      <c r="F2" s="70"/>
      <c r="G2" s="70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customFormat="false" ht="15" hidden="false" customHeight="false" outlineLevel="0" collapsed="false">
      <c r="A3" s="1" t="s">
        <v>451</v>
      </c>
      <c r="B3" s="1"/>
      <c r="C3" s="1"/>
      <c r="D3" s="1"/>
      <c r="E3" s="1" t="s">
        <v>452</v>
      </c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</row>
    <row r="4" customFormat="false" ht="105" hidden="false" customHeight="true" outlineLevel="0" collapsed="false">
      <c r="A4" s="45" t="s">
        <v>379</v>
      </c>
      <c r="B4" s="45" t="s">
        <v>380</v>
      </c>
      <c r="C4" s="45" t="s">
        <v>381</v>
      </c>
      <c r="D4" s="45" t="s">
        <v>349</v>
      </c>
      <c r="E4" s="45" t="s">
        <v>352</v>
      </c>
      <c r="F4" s="45" t="s">
        <v>453</v>
      </c>
      <c r="G4" s="45" t="s">
        <v>297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</row>
    <row r="5" customFormat="false" ht="15" hidden="false" customHeight="false" outlineLevel="0" collapsed="false">
      <c r="A5" s="61" t="s">
        <v>454</v>
      </c>
      <c r="B5" s="16" t="s">
        <v>385</v>
      </c>
      <c r="C5" s="28" t="n">
        <v>4</v>
      </c>
      <c r="D5" s="8" t="n">
        <v>14.78</v>
      </c>
      <c r="E5" s="9" t="n">
        <f aca="false">C5*D5</f>
        <v>59.12</v>
      </c>
      <c r="F5" s="29" t="n">
        <f aca="false">'Mão de Obra Estimada - Limpeza'!$F$50</f>
        <v>4</v>
      </c>
      <c r="G5" s="9" t="n">
        <f aca="false">E5/F5</f>
        <v>14.78</v>
      </c>
      <c r="H5" s="2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</row>
    <row r="6" customFormat="false" ht="15" hidden="false" customHeight="false" outlineLevel="0" collapsed="false">
      <c r="A6" s="61" t="s">
        <v>455</v>
      </c>
      <c r="B6" s="16" t="s">
        <v>456</v>
      </c>
      <c r="C6" s="28" t="n">
        <v>5</v>
      </c>
      <c r="D6" s="8" t="n">
        <v>6.78</v>
      </c>
      <c r="E6" s="9" t="n">
        <f aca="false">C6*D6</f>
        <v>33.9</v>
      </c>
      <c r="F6" s="29" t="n">
        <f aca="false">'Mão de Obra Estimada - Limpeza'!$F$50</f>
        <v>4</v>
      </c>
      <c r="G6" s="9" t="n">
        <f aca="false">E6/F6</f>
        <v>8.475</v>
      </c>
      <c r="H6" s="2" t="s">
        <v>387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customFormat="false" ht="15" hidden="false" customHeight="false" outlineLevel="0" collapsed="false">
      <c r="A7" s="61" t="s">
        <v>457</v>
      </c>
      <c r="B7" s="16" t="s">
        <v>385</v>
      </c>
      <c r="C7" s="28" t="n">
        <v>1</v>
      </c>
      <c r="D7" s="8" t="n">
        <v>46.9</v>
      </c>
      <c r="E7" s="9" t="n">
        <f aca="false">C7*D7</f>
        <v>46.9</v>
      </c>
      <c r="F7" s="29" t="n">
        <f aca="false">'Mão de Obra Estimada - Limpeza'!$F$50</f>
        <v>4</v>
      </c>
      <c r="G7" s="9" t="n">
        <f aca="false">E7/F7</f>
        <v>11.725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customFormat="false" ht="15" hidden="false" customHeight="false" outlineLevel="0" collapsed="false">
      <c r="A8" s="61" t="s">
        <v>458</v>
      </c>
      <c r="B8" s="16" t="s">
        <v>385</v>
      </c>
      <c r="C8" s="28" t="n">
        <v>16</v>
      </c>
      <c r="D8" s="8" t="n">
        <v>9.1</v>
      </c>
      <c r="E8" s="9" t="n">
        <f aca="false">C8*D8</f>
        <v>145.6</v>
      </c>
      <c r="F8" s="29" t="n">
        <f aca="false">'Mão de Obra Estimada - Limpeza'!$F$50</f>
        <v>4</v>
      </c>
      <c r="G8" s="9" t="n">
        <f aca="false">E8/F8</f>
        <v>36.4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</row>
    <row r="9" customFormat="false" ht="15" hidden="false" customHeight="false" outlineLevel="0" collapsed="false">
      <c r="A9" s="61" t="s">
        <v>459</v>
      </c>
      <c r="B9" s="16" t="s">
        <v>385</v>
      </c>
      <c r="C9" s="28" t="n">
        <v>4</v>
      </c>
      <c r="D9" s="8" t="n">
        <v>5.64</v>
      </c>
      <c r="E9" s="9" t="n">
        <f aca="false">C9*D9</f>
        <v>22.56</v>
      </c>
      <c r="F9" s="29" t="n">
        <f aca="false">'Mão de Obra Estimada - Limpeza'!$F$50</f>
        <v>4</v>
      </c>
      <c r="G9" s="9" t="n">
        <f aca="false">E9/F9</f>
        <v>5.64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</row>
    <row r="10" customFormat="false" ht="15" hidden="false" customHeight="false" outlineLevel="0" collapsed="false">
      <c r="A10" s="61" t="s">
        <v>460</v>
      </c>
      <c r="B10" s="16" t="s">
        <v>385</v>
      </c>
      <c r="C10" s="28" t="n">
        <v>2</v>
      </c>
      <c r="D10" s="8" t="n">
        <v>3.25</v>
      </c>
      <c r="E10" s="9" t="n">
        <f aca="false">C10*D10</f>
        <v>6.5</v>
      </c>
      <c r="F10" s="29" t="n">
        <f aca="false">'Mão de Obra Estimada - Limpeza'!$F$50</f>
        <v>4</v>
      </c>
      <c r="G10" s="9" t="n">
        <f aca="false">E10/F10</f>
        <v>1.625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customFormat="false" ht="15" hidden="false" customHeight="false" outlineLevel="0" collapsed="false">
      <c r="A11" s="61" t="s">
        <v>461</v>
      </c>
      <c r="B11" s="16" t="s">
        <v>385</v>
      </c>
      <c r="C11" s="28" t="n">
        <v>1</v>
      </c>
      <c r="D11" s="8" t="n">
        <v>50.9</v>
      </c>
      <c r="E11" s="9" t="n">
        <f aca="false">C11*D11</f>
        <v>50.9</v>
      </c>
      <c r="F11" s="29" t="n">
        <f aca="false">'Mão de Obra Estimada - Limpeza'!$F$50</f>
        <v>4</v>
      </c>
      <c r="G11" s="9" t="n">
        <f aca="false">E11/F11</f>
        <v>12.725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customFormat="false" ht="15" hidden="false" customHeight="false" outlineLevel="0" collapsed="false">
      <c r="A12" s="61" t="s">
        <v>462</v>
      </c>
      <c r="B12" s="16" t="s">
        <v>456</v>
      </c>
      <c r="C12" s="28" t="n">
        <v>25</v>
      </c>
      <c r="D12" s="8" t="n">
        <v>7.4</v>
      </c>
      <c r="E12" s="9" t="n">
        <f aca="false">C12*D12</f>
        <v>185</v>
      </c>
      <c r="F12" s="29" t="n">
        <f aca="false">'Mão de Obra Estimada - Limpeza'!$F$50</f>
        <v>4</v>
      </c>
      <c r="G12" s="9" t="n">
        <f aca="false">E12/F12</f>
        <v>46.25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customFormat="false" ht="15" hidden="false" customHeight="false" outlineLevel="0" collapsed="false">
      <c r="A13" s="61" t="s">
        <v>463</v>
      </c>
      <c r="B13" s="16" t="s">
        <v>456</v>
      </c>
      <c r="C13" s="28" t="n">
        <v>10</v>
      </c>
      <c r="D13" s="8" t="n">
        <v>28.75</v>
      </c>
      <c r="E13" s="9" t="n">
        <f aca="false">C13*D13</f>
        <v>287.5</v>
      </c>
      <c r="F13" s="29" t="n">
        <f aca="false">'Mão de Obra Estimada - Limpeza'!$F$50</f>
        <v>4</v>
      </c>
      <c r="G13" s="9" t="n">
        <f aca="false">E13/F13</f>
        <v>71.875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customFormat="false" ht="15" hidden="false" customHeight="false" outlineLevel="0" collapsed="false">
      <c r="A14" s="61" t="s">
        <v>464</v>
      </c>
      <c r="B14" s="16" t="s">
        <v>385</v>
      </c>
      <c r="C14" s="28" t="n">
        <v>10</v>
      </c>
      <c r="D14" s="8" t="n">
        <v>1.69</v>
      </c>
      <c r="E14" s="9" t="n">
        <f aca="false">C14*D14</f>
        <v>16.9</v>
      </c>
      <c r="F14" s="29" t="n">
        <f aca="false">'Mão de Obra Estimada - Limpeza'!$F$50</f>
        <v>4</v>
      </c>
      <c r="G14" s="9" t="n">
        <f aca="false">E14/F14</f>
        <v>4.225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customFormat="false" ht="15" hidden="false" customHeight="false" outlineLevel="0" collapsed="false">
      <c r="A15" s="61" t="s">
        <v>465</v>
      </c>
      <c r="B15" s="16" t="s">
        <v>456</v>
      </c>
      <c r="C15" s="28" t="n">
        <v>15</v>
      </c>
      <c r="D15" s="8" t="n">
        <v>10.03</v>
      </c>
      <c r="E15" s="9" t="n">
        <f aca="false">C15*D15</f>
        <v>150.45</v>
      </c>
      <c r="F15" s="29" t="n">
        <f aca="false">'Mão de Obra Estimada - Limpeza'!$F$50</f>
        <v>4</v>
      </c>
      <c r="G15" s="9" t="n">
        <f aca="false">E15/F15</f>
        <v>37.6125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customFormat="false" ht="15" hidden="false" customHeight="false" outlineLevel="0" collapsed="false">
      <c r="A16" s="61" t="s">
        <v>466</v>
      </c>
      <c r="B16" s="16" t="s">
        <v>385</v>
      </c>
      <c r="C16" s="28" t="n">
        <v>1</v>
      </c>
      <c r="D16" s="8" t="n">
        <v>11</v>
      </c>
      <c r="E16" s="9" t="n">
        <f aca="false">C16*D16</f>
        <v>11</v>
      </c>
      <c r="F16" s="29" t="n">
        <f aca="false">'Mão de Obra Estimada - Limpeza'!$F$50</f>
        <v>4</v>
      </c>
      <c r="G16" s="9" t="n">
        <f aca="false">E16/F16</f>
        <v>2.75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customFormat="false" ht="15" hidden="false" customHeight="false" outlineLevel="0" collapsed="false">
      <c r="A17" s="61" t="s">
        <v>467</v>
      </c>
      <c r="B17" s="16" t="s">
        <v>385</v>
      </c>
      <c r="C17" s="28" t="n">
        <v>4</v>
      </c>
      <c r="D17" s="8" t="n">
        <v>5.1</v>
      </c>
      <c r="E17" s="9" t="n">
        <f aca="false">C17*D17</f>
        <v>20.4</v>
      </c>
      <c r="F17" s="29" t="n">
        <f aca="false">'Mão de Obra Estimada - Limpeza'!$F$50</f>
        <v>4</v>
      </c>
      <c r="G17" s="9" t="n">
        <f aca="false">E17/F17</f>
        <v>5.1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customFormat="false" ht="15" hidden="false" customHeight="false" outlineLevel="0" collapsed="false">
      <c r="A18" s="61" t="s">
        <v>468</v>
      </c>
      <c r="B18" s="16" t="s">
        <v>469</v>
      </c>
      <c r="C18" s="28" t="n">
        <v>4</v>
      </c>
      <c r="D18" s="8" t="n">
        <v>4.57</v>
      </c>
      <c r="E18" s="9" t="n">
        <f aca="false">C18*D18</f>
        <v>18.28</v>
      </c>
      <c r="F18" s="29" t="n">
        <f aca="false">'Mão de Obra Estimada - Limpeza'!$F$50</f>
        <v>4</v>
      </c>
      <c r="G18" s="9" t="n">
        <f aca="false">E18/F18</f>
        <v>4.57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customFormat="false" ht="15" hidden="false" customHeight="false" outlineLevel="0" collapsed="false">
      <c r="A19" s="61" t="s">
        <v>470</v>
      </c>
      <c r="B19" s="16" t="s">
        <v>385</v>
      </c>
      <c r="C19" s="28" t="n">
        <v>10</v>
      </c>
      <c r="D19" s="8" t="n">
        <v>2.03</v>
      </c>
      <c r="E19" s="9" t="n">
        <f aca="false">C19*D19</f>
        <v>20.3</v>
      </c>
      <c r="F19" s="29" t="n">
        <f aca="false">'Mão de Obra Estimada - Limpeza'!$F$50</f>
        <v>4</v>
      </c>
      <c r="G19" s="9" t="n">
        <f aca="false">E19/F19</f>
        <v>5.075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customFormat="false" ht="15" hidden="false" customHeight="false" outlineLevel="0" collapsed="false">
      <c r="A20" s="61" t="s">
        <v>471</v>
      </c>
      <c r="B20" s="16" t="s">
        <v>385</v>
      </c>
      <c r="C20" s="28" t="n">
        <v>8</v>
      </c>
      <c r="D20" s="8" t="n">
        <v>1.85</v>
      </c>
      <c r="E20" s="9" t="n">
        <f aca="false">C20*D20</f>
        <v>14.8</v>
      </c>
      <c r="F20" s="29" t="n">
        <f aca="false">'Mão de Obra Estimada - Limpeza'!$F$50</f>
        <v>4</v>
      </c>
      <c r="G20" s="9" t="n">
        <f aca="false">E20/F20</f>
        <v>3.7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customFormat="false" ht="15" hidden="false" customHeight="false" outlineLevel="0" collapsed="false">
      <c r="A21" s="61" t="s">
        <v>472</v>
      </c>
      <c r="B21" s="16" t="s">
        <v>385</v>
      </c>
      <c r="C21" s="28" t="n">
        <v>12</v>
      </c>
      <c r="D21" s="8" t="n">
        <v>1.73</v>
      </c>
      <c r="E21" s="9" t="n">
        <f aca="false">C21*D21</f>
        <v>20.76</v>
      </c>
      <c r="F21" s="29" t="n">
        <f aca="false">'Mão de Obra Estimada - Limpeza'!$F$50</f>
        <v>4</v>
      </c>
      <c r="G21" s="9" t="n">
        <f aca="false">E21/F21</f>
        <v>5.19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customFormat="false" ht="15" hidden="false" customHeight="false" outlineLevel="0" collapsed="false">
      <c r="A22" s="61" t="s">
        <v>473</v>
      </c>
      <c r="B22" s="16" t="s">
        <v>469</v>
      </c>
      <c r="C22" s="28" t="n">
        <v>1</v>
      </c>
      <c r="D22" s="8" t="n">
        <v>2.2</v>
      </c>
      <c r="E22" s="9" t="n">
        <f aca="false">C22*D22</f>
        <v>2.2</v>
      </c>
      <c r="F22" s="29" t="n">
        <f aca="false">'Mão de Obra Estimada - Limpeza'!$F$50</f>
        <v>4</v>
      </c>
      <c r="G22" s="9" t="n">
        <f aca="false">E22/F22</f>
        <v>0.55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customFormat="false" ht="15" hidden="false" customHeight="false" outlineLevel="0" collapsed="false">
      <c r="A23" s="61" t="s">
        <v>474</v>
      </c>
      <c r="B23" s="16" t="s">
        <v>385</v>
      </c>
      <c r="C23" s="28" t="n">
        <v>8</v>
      </c>
      <c r="D23" s="8" t="n">
        <v>3.2</v>
      </c>
      <c r="E23" s="9" t="n">
        <f aca="false">C23*D23</f>
        <v>25.6</v>
      </c>
      <c r="F23" s="29" t="n">
        <f aca="false">'Mão de Obra Estimada - Limpeza'!$F$50</f>
        <v>4</v>
      </c>
      <c r="G23" s="9" t="n">
        <f aca="false">E23/F23</f>
        <v>6.4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customFormat="false" ht="15" hidden="false" customHeight="false" outlineLevel="0" collapsed="false">
      <c r="A24" s="61" t="s">
        <v>475</v>
      </c>
      <c r="B24" s="16" t="s">
        <v>385</v>
      </c>
      <c r="C24" s="28" t="n">
        <v>1</v>
      </c>
      <c r="D24" s="8" t="n">
        <v>52.39</v>
      </c>
      <c r="E24" s="9" t="n">
        <f aca="false">C24*D24</f>
        <v>52.39</v>
      </c>
      <c r="F24" s="29" t="n">
        <f aca="false">'Mão de Obra Estimada - Limpeza'!$F$50</f>
        <v>4</v>
      </c>
      <c r="G24" s="9" t="n">
        <f aca="false">E24/F24</f>
        <v>13.0975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customFormat="false" ht="15" hidden="false" customHeight="false" outlineLevel="0" collapsed="false">
      <c r="A25" s="61" t="s">
        <v>476</v>
      </c>
      <c r="B25" s="16" t="s">
        <v>456</v>
      </c>
      <c r="C25" s="28" t="n">
        <v>16</v>
      </c>
      <c r="D25" s="8" t="n">
        <v>4.34</v>
      </c>
      <c r="E25" s="9" t="n">
        <f aca="false">C25*D25</f>
        <v>69.44</v>
      </c>
      <c r="F25" s="29" t="n">
        <f aca="false">'Mão de Obra Estimada - Limpeza'!$F$50</f>
        <v>4</v>
      </c>
      <c r="G25" s="9" t="n">
        <f aca="false">E25/F25</f>
        <v>17.36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customFormat="false" ht="15" hidden="false" customHeight="false" outlineLevel="0" collapsed="false">
      <c r="A26" s="61" t="s">
        <v>477</v>
      </c>
      <c r="B26" s="16" t="s">
        <v>385</v>
      </c>
      <c r="C26" s="28" t="n">
        <v>12</v>
      </c>
      <c r="D26" s="8" t="n">
        <v>4.2</v>
      </c>
      <c r="E26" s="9" t="n">
        <f aca="false">C26*D26</f>
        <v>50.4</v>
      </c>
      <c r="F26" s="29" t="n">
        <f aca="false">'Mão de Obra Estimada - Limpeza'!$F$50</f>
        <v>4</v>
      </c>
      <c r="G26" s="9" t="n">
        <f aca="false">E26/F26</f>
        <v>12.6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customFormat="false" ht="15" hidden="false" customHeight="false" outlineLevel="0" collapsed="false">
      <c r="A27" s="61" t="s">
        <v>478</v>
      </c>
      <c r="B27" s="16" t="s">
        <v>385</v>
      </c>
      <c r="C27" s="28" t="n">
        <v>10</v>
      </c>
      <c r="D27" s="8" t="n">
        <v>5.78</v>
      </c>
      <c r="E27" s="9" t="n">
        <f aca="false">C27*D27</f>
        <v>57.8</v>
      </c>
      <c r="F27" s="29" t="n">
        <f aca="false">'Mão de Obra Estimada - Limpeza'!$F$50</f>
        <v>4</v>
      </c>
      <c r="G27" s="9" t="n">
        <f aca="false">E27/F27</f>
        <v>14.45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customFormat="false" ht="15" hidden="false" customHeight="false" outlineLevel="0" collapsed="false">
      <c r="A28" s="61" t="s">
        <v>479</v>
      </c>
      <c r="B28" s="16" t="s">
        <v>480</v>
      </c>
      <c r="C28" s="28" t="n">
        <v>8</v>
      </c>
      <c r="D28" s="8" t="n">
        <v>37</v>
      </c>
      <c r="E28" s="9" t="n">
        <f aca="false">C28*D28</f>
        <v>296</v>
      </c>
      <c r="F28" s="29" t="n">
        <f aca="false">'Mão de Obra Estimada - Limpeza'!$F$50</f>
        <v>4</v>
      </c>
      <c r="G28" s="9" t="n">
        <f aca="false">E28/F28</f>
        <v>74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customFormat="false" ht="15" hidden="false" customHeight="false" outlineLevel="0" collapsed="false">
      <c r="A29" s="61" t="s">
        <v>481</v>
      </c>
      <c r="B29" s="16" t="s">
        <v>480</v>
      </c>
      <c r="C29" s="28" t="n">
        <v>80</v>
      </c>
      <c r="D29" s="8" t="n">
        <v>10</v>
      </c>
      <c r="E29" s="9" t="n">
        <f aca="false">C29*D29</f>
        <v>800</v>
      </c>
      <c r="F29" s="29" t="n">
        <f aca="false">'Mão de Obra Estimada - Limpeza'!$F$50</f>
        <v>4</v>
      </c>
      <c r="G29" s="9" t="n">
        <f aca="false">E29/F29</f>
        <v>200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customFormat="false" ht="15" hidden="false" customHeight="false" outlineLevel="0" collapsed="false">
      <c r="A30" s="61" t="s">
        <v>482</v>
      </c>
      <c r="B30" s="16" t="s">
        <v>385</v>
      </c>
      <c r="C30" s="28" t="n">
        <v>2</v>
      </c>
      <c r="D30" s="8" t="n">
        <v>98</v>
      </c>
      <c r="E30" s="9" t="n">
        <f aca="false">C30*D30</f>
        <v>196</v>
      </c>
      <c r="F30" s="29" t="n">
        <f aca="false">'Mão de Obra Estimada - Limpeza'!$F$50</f>
        <v>4</v>
      </c>
      <c r="G30" s="9" t="n">
        <f aca="false">E30/F30</f>
        <v>49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customFormat="false" ht="15" hidden="false" customHeight="false" outlineLevel="0" collapsed="false">
      <c r="A31" s="61" t="s">
        <v>483</v>
      </c>
      <c r="B31" s="16" t="s">
        <v>385</v>
      </c>
      <c r="C31" s="28" t="n">
        <v>10</v>
      </c>
      <c r="D31" s="8" t="n">
        <v>2.43</v>
      </c>
      <c r="E31" s="9" t="n">
        <f aca="false">C31*D31</f>
        <v>24.3</v>
      </c>
      <c r="F31" s="29" t="n">
        <f aca="false">'Mão de Obra Estimada - Limpeza'!$F$50</f>
        <v>4</v>
      </c>
      <c r="G31" s="9" t="n">
        <f aca="false">E31/F31</f>
        <v>6.075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customFormat="false" ht="15" hidden="false" customHeight="false" outlineLevel="0" collapsed="false">
      <c r="A32" s="61" t="s">
        <v>484</v>
      </c>
      <c r="B32" s="16" t="s">
        <v>385</v>
      </c>
      <c r="C32" s="28" t="n">
        <v>25</v>
      </c>
      <c r="D32" s="8" t="n">
        <v>9</v>
      </c>
      <c r="E32" s="9" t="n">
        <f aca="false">C32*D32</f>
        <v>225</v>
      </c>
      <c r="F32" s="29" t="n">
        <f aca="false">'Mão de Obra Estimada - Limpeza'!$F$50</f>
        <v>4</v>
      </c>
      <c r="G32" s="9" t="n">
        <f aca="false">E32/F32</f>
        <v>56.25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customFormat="false" ht="15" hidden="false" customHeight="false" outlineLevel="0" collapsed="false">
      <c r="A33" s="61" t="s">
        <v>485</v>
      </c>
      <c r="B33" s="16" t="s">
        <v>469</v>
      </c>
      <c r="C33" s="28" t="n">
        <v>5</v>
      </c>
      <c r="D33" s="8" t="n">
        <v>26.69</v>
      </c>
      <c r="E33" s="9" t="n">
        <f aca="false">C33*D33</f>
        <v>133.45</v>
      </c>
      <c r="F33" s="29" t="n">
        <f aca="false">'Mão de Obra Estimada - Limpeza'!$F$50</f>
        <v>4</v>
      </c>
      <c r="G33" s="9" t="n">
        <f aca="false">E33/F33</f>
        <v>33.3625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customFormat="false" ht="15" hidden="false" customHeight="false" outlineLevel="0" collapsed="false">
      <c r="A34" s="61" t="s">
        <v>486</v>
      </c>
      <c r="B34" s="16" t="s">
        <v>469</v>
      </c>
      <c r="C34" s="28" t="n">
        <v>4</v>
      </c>
      <c r="D34" s="8" t="n">
        <v>10.69</v>
      </c>
      <c r="E34" s="9" t="n">
        <f aca="false">C34*D34</f>
        <v>42.76</v>
      </c>
      <c r="F34" s="29" t="n">
        <f aca="false">'Mão de Obra Estimada - Limpeza'!$F$50</f>
        <v>4</v>
      </c>
      <c r="G34" s="9" t="n">
        <f aca="false">E34/F34</f>
        <v>10.69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customFormat="false" ht="15.75" hidden="false" customHeight="true" outlineLevel="0" collapsed="false">
      <c r="A35" s="45" t="s">
        <v>487</v>
      </c>
      <c r="B35" s="45"/>
      <c r="C35" s="45"/>
      <c r="D35" s="45"/>
      <c r="E35" s="62" t="n">
        <f aca="false">SUM(E5:E34)</f>
        <v>3086.21</v>
      </c>
      <c r="F35" s="63" t="n">
        <f aca="false">'Mão de Obra Estimada - Limpeza'!$F$50</f>
        <v>4</v>
      </c>
      <c r="G35" s="59" t="n">
        <f aca="false">E35/F35</f>
        <v>771.5525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customFormat="false" ht="15.7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customFormat="false" ht="15.75" hidden="false" customHeight="true" outlineLevel="0" collapsed="false">
      <c r="A37" s="1" t="s">
        <v>488</v>
      </c>
      <c r="B37" s="1"/>
      <c r="C37" s="1"/>
      <c r="D37" s="1"/>
      <c r="E37" s="1" t="s">
        <v>489</v>
      </c>
      <c r="F37" s="1"/>
      <c r="G37" s="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customFormat="false" ht="105" hidden="false" customHeight="true" outlineLevel="0" collapsed="false">
      <c r="A38" s="45" t="s">
        <v>379</v>
      </c>
      <c r="B38" s="45" t="s">
        <v>380</v>
      </c>
      <c r="C38" s="45" t="s">
        <v>381</v>
      </c>
      <c r="D38" s="45" t="s">
        <v>349</v>
      </c>
      <c r="E38" s="45" t="s">
        <v>352</v>
      </c>
      <c r="F38" s="45" t="s">
        <v>420</v>
      </c>
      <c r="G38" s="45" t="s">
        <v>297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customFormat="false" ht="15.75" hidden="false" customHeight="true" outlineLevel="0" collapsed="false">
      <c r="A39" s="61" t="s">
        <v>490</v>
      </c>
      <c r="B39" s="16" t="s">
        <v>456</v>
      </c>
      <c r="C39" s="29" t="n">
        <v>1</v>
      </c>
      <c r="D39" s="71" t="n">
        <v>65.79</v>
      </c>
      <c r="E39" s="9" t="n">
        <f aca="false">C39*D39</f>
        <v>65.79</v>
      </c>
      <c r="F39" s="29" t="n">
        <f aca="false">Jardinagem!$E$3</f>
        <v>1</v>
      </c>
      <c r="G39" s="9" t="n">
        <f aca="false">E39/F39</f>
        <v>65.79</v>
      </c>
      <c r="H39" s="2" t="s">
        <v>422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customFormat="false" ht="15.75" hidden="false" customHeight="true" outlineLevel="0" collapsed="false">
      <c r="A40" s="61" t="s">
        <v>491</v>
      </c>
      <c r="B40" s="16" t="s">
        <v>385</v>
      </c>
      <c r="C40" s="29" t="n">
        <v>1</v>
      </c>
      <c r="D40" s="71" t="n">
        <v>15.84</v>
      </c>
      <c r="E40" s="9" t="n">
        <f aca="false">C40*D40</f>
        <v>15.84</v>
      </c>
      <c r="F40" s="29" t="n">
        <f aca="false">Jardinagem!$E$3</f>
        <v>1</v>
      </c>
      <c r="G40" s="9" t="n">
        <f aca="false">E40/F40</f>
        <v>15.84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customFormat="false" ht="15.75" hidden="false" customHeight="true" outlineLevel="0" collapsed="false">
      <c r="A41" s="61" t="s">
        <v>492</v>
      </c>
      <c r="B41" s="16" t="s">
        <v>385</v>
      </c>
      <c r="C41" s="29" t="n">
        <v>40</v>
      </c>
      <c r="D41" s="71" t="n">
        <v>5.52</v>
      </c>
      <c r="E41" s="9" t="n">
        <f aca="false">C41*D41</f>
        <v>220.8</v>
      </c>
      <c r="F41" s="29" t="n">
        <f aca="false">Jardinagem!$E$3</f>
        <v>1</v>
      </c>
      <c r="G41" s="9" t="n">
        <f aca="false">E41/F41</f>
        <v>220.8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customFormat="false" ht="15.75" hidden="false" customHeight="true" outlineLevel="0" collapsed="false">
      <c r="A42" s="61" t="s">
        <v>493</v>
      </c>
      <c r="B42" s="16" t="s">
        <v>456</v>
      </c>
      <c r="C42" s="29" t="n">
        <v>2</v>
      </c>
      <c r="D42" s="71" t="n">
        <v>56.6</v>
      </c>
      <c r="E42" s="9" t="n">
        <f aca="false">C42*D42</f>
        <v>113.2</v>
      </c>
      <c r="F42" s="29" t="n">
        <f aca="false">Jardinagem!$E$3</f>
        <v>1</v>
      </c>
      <c r="G42" s="9" t="n">
        <f aca="false">E42/F42</f>
        <v>113.2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customFormat="false" ht="15.75" hidden="false" customHeight="true" outlineLevel="0" collapsed="false">
      <c r="A43" s="61" t="s">
        <v>494</v>
      </c>
      <c r="B43" s="16" t="s">
        <v>385</v>
      </c>
      <c r="C43" s="29" t="n">
        <v>3</v>
      </c>
      <c r="D43" s="71" t="n">
        <v>28.39</v>
      </c>
      <c r="E43" s="9" t="n">
        <f aca="false">C43*D43</f>
        <v>85.17</v>
      </c>
      <c r="F43" s="29" t="n">
        <f aca="false">Jardinagem!$E$3</f>
        <v>1</v>
      </c>
      <c r="G43" s="9" t="n">
        <f aca="false">E43/F43</f>
        <v>85.17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customFormat="false" ht="15.75" hidden="false" customHeight="true" outlineLevel="0" collapsed="false">
      <c r="A44" s="45" t="s">
        <v>495</v>
      </c>
      <c r="B44" s="45"/>
      <c r="C44" s="45"/>
      <c r="D44" s="45"/>
      <c r="E44" s="62" t="n">
        <f aca="false">SUM(E39:E43)</f>
        <v>500.8</v>
      </c>
      <c r="F44" s="63" t="n">
        <f aca="false">Jardinagem!$E$3</f>
        <v>1</v>
      </c>
      <c r="G44" s="59" t="n">
        <f aca="false">E44/F44</f>
        <v>500.8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customFormat="false" ht="15.7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customFormat="false" ht="15.7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customFormat="false" ht="15.7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customFormat="false" ht="15.7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customFormat="false" ht="15.7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customFormat="false" ht="15.7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customFormat="false" ht="15.7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customFormat="false" ht="15.7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customFormat="false" ht="15.7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customFormat="false" ht="15.7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customFormat="false" ht="15.7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customFormat="false" ht="15.7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customFormat="false" ht="15.7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customFormat="false" ht="15.7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customFormat="false" ht="15.7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customFormat="false" ht="15.7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customFormat="false" ht="15.7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customFormat="false" ht="15.7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customFormat="false" ht="15.7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customFormat="false" ht="15.7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customFormat="false" ht="15.7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customFormat="false" ht="15.7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customFormat="false" ht="15.7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customFormat="false" ht="15.7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customFormat="false" ht="15.7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customFormat="false" ht="15.7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customFormat="false" ht="15.7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</row>
    <row r="72" customFormat="false" ht="15.7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customFormat="false" ht="15.7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customFormat="false" ht="15.7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customFormat="false" ht="15.7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customFormat="false" ht="15.7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customFormat="false" ht="15.7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customFormat="false" ht="15.7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customFormat="false" ht="15.7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customFormat="false" ht="15.7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customFormat="false" ht="15.7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customFormat="false" ht="15.7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</row>
    <row r="83" customFormat="false" ht="15.7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</row>
    <row r="84" customFormat="false" ht="15.7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</row>
    <row r="85" customFormat="false" ht="15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</row>
    <row r="86" customFormat="false" ht="15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</row>
    <row r="87" customFormat="false" ht="15.7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</row>
    <row r="88" customFormat="false" ht="15.7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</row>
    <row r="89" customFormat="false" ht="15.7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</row>
    <row r="90" customFormat="false" ht="15.7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</row>
    <row r="91" customFormat="false" ht="15.7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</row>
    <row r="92" customFormat="false" ht="15.7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</row>
    <row r="93" customFormat="false" ht="15.7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</row>
    <row r="94" customFormat="false" ht="15.7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</row>
    <row r="95" customFormat="false" ht="15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</row>
    <row r="96" customFormat="false" ht="15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</row>
    <row r="97" customFormat="false" ht="15.7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</row>
    <row r="98" customFormat="false" ht="15.7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</row>
    <row r="99" customFormat="false" ht="15.7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</row>
    <row r="100" customFormat="false" ht="15.7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</row>
    <row r="101" customFormat="false" ht="15.7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</row>
    <row r="102" customFormat="false" ht="15.7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</row>
    <row r="103" customFormat="false" ht="15.7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</row>
    <row r="104" customFormat="false" ht="15.7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</row>
    <row r="105" customFormat="false" ht="15.7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</row>
    <row r="106" customFormat="false" ht="15.7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</row>
    <row r="107" customFormat="false" ht="15.7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</row>
    <row r="108" customFormat="false" ht="15.7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</row>
    <row r="109" customFormat="false" ht="15.7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</row>
    <row r="110" customFormat="false" ht="15.7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</row>
    <row r="111" customFormat="false" ht="15.7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</row>
    <row r="112" customFormat="false" ht="15.7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</row>
    <row r="113" customFormat="false" ht="15.7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</row>
    <row r="114" customFormat="false" ht="15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</row>
    <row r="115" customFormat="false" ht="15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</row>
    <row r="116" customFormat="false" ht="15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</row>
    <row r="117" customFormat="false" ht="15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</row>
    <row r="118" customFormat="false" ht="15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</row>
    <row r="119" customFormat="false" ht="15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</row>
    <row r="120" customFormat="false" ht="15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</row>
    <row r="121" customFormat="false" ht="15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</row>
    <row r="122" customFormat="false" ht="15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</row>
    <row r="123" customFormat="false" ht="15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</row>
    <row r="124" customFormat="false" ht="15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</row>
    <row r="125" customFormat="false" ht="15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</row>
    <row r="126" customFormat="false" ht="15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</row>
    <row r="127" customFormat="false" ht="15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</row>
    <row r="128" customFormat="false" ht="15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</row>
    <row r="129" customFormat="false" ht="15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</row>
    <row r="130" customFormat="false" ht="15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</row>
    <row r="131" customFormat="false" ht="15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</row>
    <row r="132" customFormat="false" ht="15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</row>
    <row r="133" customFormat="false" ht="15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</row>
    <row r="134" customFormat="false" ht="15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</row>
    <row r="135" customFormat="false" ht="15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</row>
    <row r="136" customFormat="false" ht="15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</row>
    <row r="137" customFormat="false" ht="15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</row>
    <row r="138" customFormat="false" ht="15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</row>
    <row r="139" customFormat="false" ht="15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</row>
    <row r="140" customFormat="false" ht="15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</row>
    <row r="141" customFormat="false" ht="15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</row>
    <row r="142" customFormat="false" ht="15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</row>
    <row r="143" customFormat="false" ht="15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</row>
    <row r="144" customFormat="false" ht="15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</row>
    <row r="145" customFormat="false" ht="15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</row>
    <row r="146" customFormat="false" ht="15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</row>
    <row r="147" customFormat="false" ht="15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</row>
    <row r="148" customFormat="false" ht="15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</row>
    <row r="149" customFormat="false" ht="15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</row>
    <row r="150" customFormat="false" ht="15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</row>
    <row r="151" customFormat="false" ht="15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</row>
    <row r="152" customFormat="false" ht="15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</row>
    <row r="153" customFormat="false" ht="15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</row>
    <row r="154" customFormat="false" ht="15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</row>
    <row r="155" customFormat="false" ht="15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</row>
    <row r="156" customFormat="false" ht="15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</row>
    <row r="157" customFormat="false" ht="15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</row>
    <row r="158" customFormat="false" ht="15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</row>
    <row r="159" customFormat="false" ht="15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</row>
    <row r="160" customFormat="false" ht="15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</row>
    <row r="161" customFormat="false" ht="15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</row>
    <row r="162" customFormat="false" ht="15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</row>
    <row r="163" customFormat="false" ht="15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</row>
    <row r="164" customFormat="false" ht="15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</row>
    <row r="165" customFormat="false" ht="15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</row>
    <row r="166" customFormat="false" ht="15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</row>
    <row r="167" customFormat="false" ht="15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</row>
    <row r="168" customFormat="false" ht="15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</row>
    <row r="169" customFormat="false" ht="15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</row>
    <row r="170" customFormat="false" ht="15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</row>
    <row r="171" customFormat="false" ht="15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</row>
    <row r="172" customFormat="false" ht="15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</row>
    <row r="173" customFormat="false" ht="15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</row>
    <row r="174" customFormat="false" ht="15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</row>
    <row r="175" customFormat="false" ht="15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</row>
    <row r="176" customFormat="false" ht="15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</row>
    <row r="177" customFormat="false" ht="15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</row>
    <row r="178" customFormat="false" ht="15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</row>
    <row r="179" customFormat="false" ht="15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</row>
    <row r="180" customFormat="false" ht="15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</row>
    <row r="181" customFormat="false" ht="15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</row>
    <row r="182" customFormat="false" ht="15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</row>
    <row r="183" customFormat="false" ht="15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</row>
    <row r="184" customFormat="false" ht="15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</row>
    <row r="185" customFormat="false" ht="15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</row>
    <row r="186" customFormat="false" ht="15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</row>
    <row r="187" customFormat="false" ht="15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</row>
    <row r="188" customFormat="false" ht="15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</row>
    <row r="189" customFormat="false" ht="15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</row>
    <row r="190" customFormat="false" ht="15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</row>
    <row r="191" customFormat="false" ht="15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</row>
    <row r="192" customFormat="false" ht="15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</row>
    <row r="193" customFormat="false" ht="15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</row>
    <row r="194" customFormat="false" ht="15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</row>
    <row r="195" customFormat="false" ht="15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</row>
    <row r="196" customFormat="false" ht="15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</row>
    <row r="197" customFormat="false" ht="15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</row>
    <row r="198" customFormat="false" ht="15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</row>
    <row r="199" customFormat="false" ht="15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</row>
    <row r="200" customFormat="false" ht="15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</row>
    <row r="201" customFormat="false" ht="15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</row>
    <row r="202" customFormat="false" ht="15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</row>
    <row r="203" customFormat="false" ht="15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</row>
    <row r="204" customFormat="false" ht="15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</row>
    <row r="205" customFormat="false" ht="15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</row>
    <row r="206" customFormat="false" ht="15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</row>
    <row r="207" customFormat="false" ht="15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</row>
    <row r="208" customFormat="false" ht="15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</row>
    <row r="209" customFormat="false" ht="15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</row>
    <row r="210" customFormat="false" ht="15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</row>
    <row r="211" customFormat="false" ht="15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</row>
    <row r="212" customFormat="false" ht="15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</row>
    <row r="213" customFormat="false" ht="15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</row>
    <row r="214" customFormat="false" ht="15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</row>
    <row r="215" customFormat="false" ht="15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</row>
    <row r="216" customFormat="false" ht="15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</row>
    <row r="217" customFormat="false" ht="15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</row>
    <row r="218" customFormat="false" ht="15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</row>
    <row r="219" customFormat="false" ht="15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</row>
    <row r="220" customFormat="false" ht="15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</row>
    <row r="221" customFormat="false" ht="15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</row>
    <row r="322" customFormat="false" ht="15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</row>
    <row r="323" customFormat="false" ht="15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</row>
    <row r="324" customFormat="false" ht="15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</row>
    <row r="325" customFormat="false" ht="15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</row>
    <row r="326" customFormat="false" ht="15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</row>
    <row r="327" customFormat="false" ht="15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</row>
    <row r="328" customFormat="false" ht="15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</row>
    <row r="329" customFormat="false" ht="15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</row>
    <row r="330" customFormat="false" ht="15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</row>
    <row r="331" customFormat="false" ht="15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</row>
    <row r="332" customFormat="false" ht="15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</row>
    <row r="333" customFormat="false" ht="15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</row>
    <row r="334" customFormat="false" ht="15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</row>
    <row r="335" customFormat="false" ht="15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</row>
    <row r="336" customFormat="false" ht="15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</row>
    <row r="337" customFormat="false" ht="15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</row>
    <row r="338" customFormat="false" ht="15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</row>
    <row r="339" customFormat="false" ht="15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</row>
    <row r="340" customFormat="false" ht="15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</row>
    <row r="341" customFormat="false" ht="15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</row>
    <row r="342" customFormat="false" ht="15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</row>
    <row r="344" customFormat="false" ht="15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</row>
    <row r="730" customFormat="false" ht="15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</row>
    <row r="731" customFormat="false" ht="15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</row>
    <row r="732" customFormat="false" ht="15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</row>
    <row r="733" customFormat="false" ht="15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</row>
    <row r="734" customFormat="false" ht="15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</row>
    <row r="735" customFormat="false" ht="15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</row>
    <row r="736" customFormat="false" ht="15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</row>
    <row r="737" customFormat="false" ht="15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</row>
    <row r="738" customFormat="false" ht="15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</row>
    <row r="739" customFormat="false" ht="15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</row>
    <row r="740" customFormat="false" ht="15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</row>
    <row r="741" customFormat="false" ht="15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</row>
    <row r="742" customFormat="false" ht="15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</row>
    <row r="743" customFormat="false" ht="15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</row>
    <row r="744" customFormat="false" ht="15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</row>
    <row r="745" customFormat="false" ht="15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</row>
    <row r="746" customFormat="false" ht="15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</row>
    <row r="747" customFormat="false" ht="15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</row>
    <row r="748" customFormat="false" ht="15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</row>
    <row r="749" customFormat="false" ht="15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</row>
    <row r="750" customFormat="false" ht="15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</row>
    <row r="751" customFormat="false" ht="15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</row>
    <row r="752" customFormat="false" ht="15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</row>
    <row r="753" customFormat="false" ht="15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</row>
    <row r="754" customFormat="false" ht="15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</row>
    <row r="755" customFormat="false" ht="15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</row>
    <row r="756" customFormat="false" ht="15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</row>
    <row r="757" customFormat="false" ht="15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</row>
    <row r="758" customFormat="false" ht="15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</row>
    <row r="759" customFormat="false" ht="15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</row>
    <row r="760" customFormat="false" ht="15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</row>
    <row r="761" customFormat="false" ht="15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</row>
    <row r="762" customFormat="false" ht="15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</row>
    <row r="763" customFormat="false" ht="15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</row>
    <row r="764" customFormat="false" ht="15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</row>
    <row r="765" customFormat="false" ht="15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</row>
    <row r="766" customFormat="false" ht="15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</row>
    <row r="767" customFormat="false" ht="15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</row>
    <row r="768" customFormat="false" ht="15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</row>
    <row r="769" customFormat="false" ht="15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</row>
    <row r="770" customFormat="false" ht="15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</row>
    <row r="771" customFormat="false" ht="15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</row>
    <row r="772" customFormat="false" ht="15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</row>
    <row r="773" customFormat="false" ht="15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</row>
    <row r="774" customFormat="false" ht="15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</row>
    <row r="775" customFormat="false" ht="15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</row>
    <row r="776" customFormat="false" ht="15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</row>
    <row r="777" customFormat="false" ht="15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</row>
    <row r="778" customFormat="false" ht="15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</row>
    <row r="779" customFormat="false" ht="15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</row>
    <row r="780" customFormat="false" ht="15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</row>
    <row r="781" customFormat="false" ht="15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</row>
    <row r="782" customFormat="false" ht="15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</row>
    <row r="783" customFormat="false" ht="15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</row>
    <row r="784" customFormat="false" ht="15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</row>
    <row r="785" customFormat="false" ht="15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</row>
    <row r="786" customFormat="false" ht="15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</row>
    <row r="787" customFormat="false" ht="15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</row>
    <row r="788" customFormat="false" ht="15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</row>
    <row r="789" customFormat="false" ht="15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</row>
    <row r="790" customFormat="false" ht="15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</row>
    <row r="791" customFormat="false" ht="15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</row>
    <row r="792" customFormat="false" ht="15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</row>
    <row r="793" customFormat="false" ht="15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</row>
    <row r="794" customFormat="false" ht="15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</row>
    <row r="795" customFormat="false" ht="15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</row>
    <row r="796" customFormat="false" ht="15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</row>
    <row r="797" customFormat="false" ht="15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</row>
    <row r="798" customFormat="false" ht="15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</row>
    <row r="799" customFormat="false" ht="15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</row>
    <row r="800" customFormat="false" ht="15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</row>
    <row r="801" customFormat="false" ht="15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</row>
    <row r="802" customFormat="false" ht="15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</row>
    <row r="803" customFormat="false" ht="15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</row>
    <row r="804" customFormat="false" ht="15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</row>
    <row r="805" customFormat="false" ht="15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</row>
    <row r="806" customFormat="false" ht="15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</row>
    <row r="807" customFormat="false" ht="15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</row>
    <row r="808" customFormat="false" ht="15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</row>
    <row r="809" customFormat="false" ht="15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</row>
    <row r="810" customFormat="false" ht="15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</row>
    <row r="811" customFormat="false" ht="15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</row>
    <row r="812" customFormat="false" ht="15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</row>
    <row r="813" customFormat="false" ht="15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</row>
    <row r="814" customFormat="false" ht="15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</row>
    <row r="815" customFormat="false" ht="15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</row>
    <row r="816" customFormat="false" ht="15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</row>
    <row r="817" customFormat="false" ht="15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</row>
    <row r="818" customFormat="false" ht="15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</row>
    <row r="819" customFormat="false" ht="15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</row>
    <row r="820" customFormat="false" ht="15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</row>
    <row r="821" customFormat="false" ht="15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</row>
    <row r="822" customFormat="false" ht="15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</row>
    <row r="823" customFormat="false" ht="15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</row>
    <row r="824" customFormat="false" ht="15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</row>
    <row r="825" customFormat="false" ht="15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</row>
    <row r="826" customFormat="false" ht="15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</row>
    <row r="827" customFormat="false" ht="15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</row>
    <row r="828" customFormat="false" ht="15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</row>
    <row r="829" customFormat="false" ht="15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</row>
    <row r="830" customFormat="false" ht="15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</row>
    <row r="831" customFormat="false" ht="15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</row>
    <row r="832" customFormat="false" ht="15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</row>
    <row r="833" customFormat="false" ht="15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</row>
    <row r="834" customFormat="false" ht="15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</row>
    <row r="835" customFormat="false" ht="15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</row>
    <row r="836" customFormat="false" ht="15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</row>
    <row r="837" customFormat="false" ht="15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</row>
    <row r="838" customFormat="false" ht="15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</row>
    <row r="839" customFormat="false" ht="15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</row>
    <row r="840" customFormat="false" ht="15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</row>
    <row r="841" customFormat="false" ht="15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</row>
    <row r="842" customFormat="false" ht="15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</row>
    <row r="843" customFormat="false" ht="15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</row>
    <row r="844" customFormat="false" ht="15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</row>
    <row r="845" customFormat="false" ht="15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</row>
    <row r="846" customFormat="false" ht="15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</row>
    <row r="847" customFormat="false" ht="15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</row>
    <row r="848" customFormat="false" ht="15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</row>
    <row r="849" customFormat="false" ht="15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</row>
    <row r="850" customFormat="false" ht="15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</row>
    <row r="851" customFormat="false" ht="15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</row>
    <row r="852" customFormat="false" ht="15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</row>
    <row r="853" customFormat="false" ht="15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</row>
    <row r="854" customFormat="false" ht="15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</row>
    <row r="855" customFormat="false" ht="15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</row>
    <row r="856" customFormat="false" ht="15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</row>
    <row r="857" customFormat="false" ht="15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</row>
    <row r="858" customFormat="false" ht="15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</row>
    <row r="859" customFormat="false" ht="15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</row>
    <row r="860" customFormat="false" ht="15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</row>
    <row r="861" customFormat="false" ht="15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</row>
    <row r="862" customFormat="false" ht="15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</row>
    <row r="863" customFormat="false" ht="15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</row>
    <row r="864" customFormat="false" ht="15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</row>
    <row r="865" customFormat="false" ht="15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</row>
    <row r="866" customFormat="false" ht="15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</row>
    <row r="867" customFormat="false" ht="15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</row>
    <row r="868" customFormat="false" ht="15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</row>
    <row r="869" customFormat="false" ht="15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</row>
  </sheetData>
  <mergeCells count="8">
    <mergeCell ref="A1:G1"/>
    <mergeCell ref="A2:G2"/>
    <mergeCell ref="A3:C3"/>
    <mergeCell ref="E3:G3"/>
    <mergeCell ref="A35:D35"/>
    <mergeCell ref="A37:C37"/>
    <mergeCell ref="E37:G37"/>
    <mergeCell ref="A44:D44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956"/>
  <sheetViews>
    <sheetView showFormulas="false" showGridLines="true" showRowColHeaders="true" showZeros="true" rightToLeft="false" tabSelected="false" showOutlineSymbols="true" defaultGridColor="true" view="normal" topLeftCell="A43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35.71"/>
    <col collapsed="false" customWidth="true" hidden="false" outlineLevel="0" max="6" min="2" style="0" width="17.71"/>
    <col collapsed="false" customWidth="true" hidden="false" outlineLevel="0" max="7" min="7" style="0" width="9.13"/>
    <col collapsed="false" customWidth="true" hidden="false" outlineLevel="0" max="26" min="8" style="0" width="8.71"/>
  </cols>
  <sheetData>
    <row r="1" customFormat="false" ht="15" hidden="false" customHeight="false" outlineLevel="0" collapsed="false">
      <c r="A1" s="15" t="s">
        <v>298</v>
      </c>
      <c r="B1" s="15"/>
      <c r="C1" s="15"/>
      <c r="D1" s="15"/>
      <c r="E1" s="15"/>
      <c r="F1" s="15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5" hidden="false" customHeight="false" outlineLevel="0" collapsed="false">
      <c r="A2" s="1" t="s">
        <v>496</v>
      </c>
      <c r="B2" s="1"/>
      <c r="C2" s="1"/>
      <c r="D2" s="1"/>
      <c r="E2" s="1"/>
      <c r="F2" s="1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5" hidden="false" customHeight="false" outlineLevel="0" collapsed="false">
      <c r="A3" s="38" t="s">
        <v>497</v>
      </c>
      <c r="B3" s="38" t="n">
        <v>2021</v>
      </c>
      <c r="C3" s="38" t="n">
        <v>2022</v>
      </c>
      <c r="D3" s="38" t="s">
        <v>498</v>
      </c>
      <c r="E3" s="38" t="s">
        <v>499</v>
      </c>
      <c r="F3" s="38" t="s">
        <v>500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5" hidden="false" customHeight="false" outlineLevel="0" collapsed="false">
      <c r="A4" s="7" t="s">
        <v>501</v>
      </c>
      <c r="B4" s="72" t="n">
        <v>8</v>
      </c>
      <c r="C4" s="73" t="n">
        <v>8</v>
      </c>
      <c r="D4" s="12" t="n">
        <f aca="false">B4/B7</f>
        <v>1</v>
      </c>
      <c r="E4" s="12" t="n">
        <f aca="false">C4/C7</f>
        <v>1</v>
      </c>
      <c r="F4" s="12" t="n">
        <f aca="false">AVERAGE(D4:E4)</f>
        <v>1</v>
      </c>
      <c r="G4" s="2" t="s">
        <v>502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5" hidden="false" customHeight="false" outlineLevel="0" collapsed="false">
      <c r="A5" s="7" t="s">
        <v>503</v>
      </c>
      <c r="B5" s="29" t="n">
        <v>0</v>
      </c>
      <c r="C5" s="29" t="n">
        <v>0</v>
      </c>
      <c r="D5" s="12" t="n">
        <f aca="false">B5/B7</f>
        <v>0</v>
      </c>
      <c r="E5" s="12" t="n">
        <f aca="false">C5/C7</f>
        <v>0</v>
      </c>
      <c r="F5" s="12" t="n">
        <f aca="false">AVERAGE(D5:E5)</f>
        <v>0</v>
      </c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5" hidden="false" customHeight="false" outlineLevel="0" collapsed="false">
      <c r="A6" s="7" t="s">
        <v>504</v>
      </c>
      <c r="B6" s="29" t="n">
        <v>0</v>
      </c>
      <c r="C6" s="29" t="n">
        <v>0</v>
      </c>
      <c r="D6" s="12" t="n">
        <f aca="false">B6/B7</f>
        <v>0</v>
      </c>
      <c r="E6" s="12" t="n">
        <f aca="false">C6/C7</f>
        <v>0</v>
      </c>
      <c r="F6" s="12" t="n">
        <f aca="false">AVERAGE(D6:E6)</f>
        <v>0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5" hidden="false" customHeight="false" outlineLevel="0" collapsed="false">
      <c r="A7" s="15" t="s">
        <v>342</v>
      </c>
      <c r="B7" s="74" t="n">
        <f aca="false">SUM(B4:B6)</f>
        <v>8</v>
      </c>
      <c r="C7" s="74" t="n">
        <f aca="false">SUM(C4:C6)</f>
        <v>8</v>
      </c>
      <c r="D7" s="26" t="n">
        <f aca="false">SUM(D4:D6)</f>
        <v>1</v>
      </c>
      <c r="E7" s="26" t="n">
        <f aca="false">SUM(E4:E6)</f>
        <v>1</v>
      </c>
      <c r="F7" s="26" t="n">
        <f aca="false">SUM(F4:F6)</f>
        <v>1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5" hidden="false" customHeight="false" outlineLevel="0" collapsed="false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5" hidden="false" customHeight="false" outlineLevel="0" collapsed="false">
      <c r="A9" s="15" t="s">
        <v>298</v>
      </c>
      <c r="B9" s="15"/>
      <c r="C9" s="15"/>
      <c r="D9" s="15"/>
      <c r="E9" s="15"/>
      <c r="F9" s="2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5" hidden="false" customHeight="false" outlineLevel="0" collapsed="false">
      <c r="A10" s="1" t="s">
        <v>505</v>
      </c>
      <c r="B10" s="1"/>
      <c r="C10" s="1"/>
      <c r="D10" s="1" t="s">
        <v>506</v>
      </c>
      <c r="E10" s="1"/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5" hidden="false" customHeight="false" outlineLevel="0" collapsed="false">
      <c r="A11" s="38" t="s">
        <v>507</v>
      </c>
      <c r="B11" s="38" t="n">
        <v>2021</v>
      </c>
      <c r="C11" s="38" t="n">
        <v>2022</v>
      </c>
      <c r="D11" s="38" t="s">
        <v>500</v>
      </c>
      <c r="E11" s="38" t="s">
        <v>508</v>
      </c>
      <c r="F11" s="75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5" hidden="false" customHeight="false" outlineLevel="0" collapsed="false">
      <c r="A12" s="7" t="s">
        <v>3</v>
      </c>
      <c r="B12" s="29" t="n">
        <v>0</v>
      </c>
      <c r="C12" s="29" t="n">
        <v>0</v>
      </c>
      <c r="D12" s="29" t="n">
        <f aca="false">AVERAGE(B12:C12)</f>
        <v>0</v>
      </c>
      <c r="E12" s="27" t="n">
        <f aca="false">D12/252</f>
        <v>0</v>
      </c>
      <c r="F12" s="7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5" hidden="false" customHeight="false" outlineLevel="0" collapsed="false">
      <c r="A13" s="7" t="s">
        <v>5</v>
      </c>
      <c r="B13" s="29" t="n">
        <v>0</v>
      </c>
      <c r="C13" s="29" t="n">
        <v>0</v>
      </c>
      <c r="D13" s="29" t="n">
        <f aca="false">AVERAGE(B13:C13)</f>
        <v>0</v>
      </c>
      <c r="E13" s="27" t="n">
        <f aca="false">D13/252</f>
        <v>0</v>
      </c>
      <c r="F13" s="76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5" hidden="false" customHeight="false" outlineLevel="0" collapsed="false">
      <c r="A14" s="7" t="s">
        <v>6</v>
      </c>
      <c r="B14" s="29" t="n">
        <v>0</v>
      </c>
      <c r="C14" s="29" t="n">
        <v>0</v>
      </c>
      <c r="D14" s="29" t="n">
        <f aca="false">AVERAGE(B14:C14)</f>
        <v>0</v>
      </c>
      <c r="E14" s="27" t="n">
        <f aca="false">D14/252</f>
        <v>0</v>
      </c>
      <c r="F14" s="76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5" hidden="false" customHeight="false" outlineLevel="0" collapsed="false">
      <c r="A15" s="7" t="s">
        <v>7</v>
      </c>
      <c r="B15" s="29" t="n">
        <v>0</v>
      </c>
      <c r="C15" s="29" t="n">
        <v>0</v>
      </c>
      <c r="D15" s="29" t="n">
        <f aca="false">AVERAGE(B15:C15)</f>
        <v>0</v>
      </c>
      <c r="E15" s="27" t="n">
        <f aca="false">D15/252</f>
        <v>0</v>
      </c>
      <c r="F15" s="76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5" hidden="false" customHeight="false" outlineLevel="0" collapsed="false">
      <c r="A16" s="38" t="s">
        <v>509</v>
      </c>
      <c r="B16" s="38" t="n">
        <v>2021</v>
      </c>
      <c r="C16" s="38" t="n">
        <v>2022</v>
      </c>
      <c r="D16" s="38" t="s">
        <v>500</v>
      </c>
      <c r="E16" s="38" t="s">
        <v>508</v>
      </c>
      <c r="F16" s="75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5.75" hidden="false" customHeight="true" outlineLevel="0" collapsed="false">
      <c r="A17" s="7" t="s">
        <v>3</v>
      </c>
      <c r="B17" s="29" t="n">
        <v>0</v>
      </c>
      <c r="C17" s="29" t="n">
        <v>0</v>
      </c>
      <c r="D17" s="29" t="n">
        <f aca="false">AVERAGE(B17:C17)</f>
        <v>0</v>
      </c>
      <c r="E17" s="27" t="n">
        <f aca="false">D17/252</f>
        <v>0</v>
      </c>
      <c r="F17" s="76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5.75" hidden="false" customHeight="true" outlineLevel="0" collapsed="false">
      <c r="A18" s="7" t="s">
        <v>5</v>
      </c>
      <c r="B18" s="29" t="n">
        <v>0</v>
      </c>
      <c r="C18" s="29" t="n">
        <v>0</v>
      </c>
      <c r="D18" s="29" t="n">
        <f aca="false">AVERAGE(B18:C18)</f>
        <v>0</v>
      </c>
      <c r="E18" s="27" t="n">
        <f aca="false">D18/252</f>
        <v>0</v>
      </c>
      <c r="F18" s="7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5.75" hidden="false" customHeight="true" outlineLevel="0" collapsed="false">
      <c r="A19" s="7" t="s">
        <v>6</v>
      </c>
      <c r="B19" s="29" t="n">
        <v>0</v>
      </c>
      <c r="C19" s="29" t="n">
        <v>0</v>
      </c>
      <c r="D19" s="29" t="n">
        <f aca="false">AVERAGE(B19:C19)</f>
        <v>0</v>
      </c>
      <c r="E19" s="27" t="n">
        <f aca="false">D19/252</f>
        <v>0</v>
      </c>
      <c r="F19" s="76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.75" hidden="false" customHeight="true" outlineLevel="0" collapsed="false">
      <c r="A20" s="7" t="s">
        <v>7</v>
      </c>
      <c r="B20" s="29" t="n">
        <v>0</v>
      </c>
      <c r="C20" s="29" t="n">
        <v>0</v>
      </c>
      <c r="D20" s="29" t="n">
        <f aca="false">AVERAGE(B20:C20)</f>
        <v>0</v>
      </c>
      <c r="E20" s="27" t="n">
        <f aca="false">D20/252</f>
        <v>0</v>
      </c>
      <c r="F20" s="76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.75" hidden="false" customHeight="true" outlineLevel="0" collapsed="false">
      <c r="A21" s="38" t="s">
        <v>510</v>
      </c>
      <c r="B21" s="38" t="n">
        <v>2021</v>
      </c>
      <c r="C21" s="38" t="n">
        <v>2022</v>
      </c>
      <c r="D21" s="38" t="s">
        <v>500</v>
      </c>
      <c r="E21" s="38" t="s">
        <v>508</v>
      </c>
      <c r="F21" s="75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5.75" hidden="false" customHeight="true" outlineLevel="0" collapsed="false">
      <c r="A22" s="7" t="s">
        <v>3</v>
      </c>
      <c r="B22" s="72" t="n">
        <v>25</v>
      </c>
      <c r="C22" s="73" t="n">
        <v>52</v>
      </c>
      <c r="D22" s="29" t="n">
        <f aca="false">AVERAGE(B22:C22)</f>
        <v>38.5</v>
      </c>
      <c r="E22" s="27" t="n">
        <f aca="false">D22/252</f>
        <v>0.152777777777778</v>
      </c>
      <c r="F22" s="76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5.75" hidden="false" customHeight="true" outlineLevel="0" collapsed="false">
      <c r="A23" s="7" t="s">
        <v>5</v>
      </c>
      <c r="B23" s="77" t="n">
        <v>0</v>
      </c>
      <c r="C23" s="78" t="n">
        <v>0</v>
      </c>
      <c r="D23" s="29" t="n">
        <f aca="false">AVERAGE(B23:C23)</f>
        <v>0</v>
      </c>
      <c r="E23" s="27" t="n">
        <f aca="false">D23/252</f>
        <v>0</v>
      </c>
      <c r="F23" s="76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5.75" hidden="false" customHeight="true" outlineLevel="0" collapsed="false">
      <c r="A24" s="7" t="s">
        <v>6</v>
      </c>
      <c r="B24" s="77" t="n">
        <v>4</v>
      </c>
      <c r="C24" s="78" t="n">
        <v>5</v>
      </c>
      <c r="D24" s="29" t="n">
        <f aca="false">AVERAGE(B24:C24)</f>
        <v>4.5</v>
      </c>
      <c r="E24" s="27" t="n">
        <f aca="false">D24/252</f>
        <v>0.0178571428571429</v>
      </c>
      <c r="F24" s="76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5.75" hidden="false" customHeight="true" outlineLevel="0" collapsed="false">
      <c r="A25" s="7" t="s">
        <v>7</v>
      </c>
      <c r="B25" s="72" t="n">
        <v>3</v>
      </c>
      <c r="C25" s="73" t="n">
        <v>20</v>
      </c>
      <c r="D25" s="29" t="n">
        <f aca="false">AVERAGE(B25:C25)</f>
        <v>11.5</v>
      </c>
      <c r="E25" s="27" t="n">
        <f aca="false">D25/252</f>
        <v>0.0456349206349206</v>
      </c>
      <c r="F25" s="7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5.75" hidden="false" customHeight="true" outlineLevel="0" collapsed="false">
      <c r="A26" s="38" t="s">
        <v>511</v>
      </c>
      <c r="B26" s="38" t="n">
        <v>2021</v>
      </c>
      <c r="C26" s="38" t="n">
        <v>2022</v>
      </c>
      <c r="D26" s="38" t="s">
        <v>500</v>
      </c>
      <c r="E26" s="38" t="s">
        <v>508</v>
      </c>
      <c r="F26" s="75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5.75" hidden="false" customHeight="true" outlineLevel="0" collapsed="false">
      <c r="A27" s="7" t="s">
        <v>3</v>
      </c>
      <c r="B27" s="29" t="n">
        <v>0</v>
      </c>
      <c r="C27" s="29" t="n">
        <v>2</v>
      </c>
      <c r="D27" s="29" t="n">
        <f aca="false">AVERAGE(B27:C27)</f>
        <v>1</v>
      </c>
      <c r="E27" s="27" t="n">
        <f aca="false">D27/252</f>
        <v>0.00396825396825397</v>
      </c>
      <c r="F27" s="7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5.75" hidden="false" customHeight="true" outlineLevel="0" collapsed="false">
      <c r="A28" s="7" t="s">
        <v>5</v>
      </c>
      <c r="B28" s="29" t="n">
        <v>0</v>
      </c>
      <c r="C28" s="29" t="n">
        <v>0</v>
      </c>
      <c r="D28" s="29" t="n">
        <f aca="false">AVERAGE(B28:C28)</f>
        <v>0</v>
      </c>
      <c r="E28" s="27" t="n">
        <f aca="false">D28/252</f>
        <v>0</v>
      </c>
      <c r="F28" s="76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5.75" hidden="false" customHeight="true" outlineLevel="0" collapsed="false">
      <c r="A29" s="7" t="s">
        <v>6</v>
      </c>
      <c r="B29" s="29" t="n">
        <v>0</v>
      </c>
      <c r="C29" s="29" t="n">
        <v>0</v>
      </c>
      <c r="D29" s="29" t="n">
        <f aca="false">AVERAGE(B29:C29)</f>
        <v>0</v>
      </c>
      <c r="E29" s="27" t="n">
        <f aca="false">D29/252</f>
        <v>0</v>
      </c>
      <c r="F29" s="7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5.75" hidden="false" customHeight="true" outlineLevel="0" collapsed="false">
      <c r="A30" s="7" t="s">
        <v>7</v>
      </c>
      <c r="B30" s="29" t="n">
        <v>0</v>
      </c>
      <c r="C30" s="29" t="n">
        <v>0</v>
      </c>
      <c r="D30" s="29" t="n">
        <f aca="false">AVERAGE(B30:C30)</f>
        <v>0</v>
      </c>
      <c r="E30" s="27" t="n">
        <f aca="false">D30/252</f>
        <v>0</v>
      </c>
      <c r="F30" s="7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5.75" hidden="false" customHeight="true" outlineLevel="0" collapsed="false">
      <c r="A31" s="38" t="s">
        <v>512</v>
      </c>
      <c r="B31" s="38" t="n">
        <v>2021</v>
      </c>
      <c r="C31" s="38" t="n">
        <v>2022</v>
      </c>
      <c r="D31" s="38" t="s">
        <v>500</v>
      </c>
      <c r="E31" s="38" t="s">
        <v>508</v>
      </c>
      <c r="F31" s="75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5.75" hidden="false" customHeight="true" outlineLevel="0" collapsed="false">
      <c r="A32" s="7" t="s">
        <v>3</v>
      </c>
      <c r="B32" s="29" t="n">
        <v>0</v>
      </c>
      <c r="C32" s="29" t="n">
        <v>0</v>
      </c>
      <c r="D32" s="29" t="n">
        <f aca="false">AVERAGE(B32:C32)</f>
        <v>0</v>
      </c>
      <c r="E32" s="27" t="n">
        <f aca="false">D32/252</f>
        <v>0</v>
      </c>
      <c r="F32" s="76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5.75" hidden="false" customHeight="true" outlineLevel="0" collapsed="false">
      <c r="A33" s="7" t="s">
        <v>5</v>
      </c>
      <c r="B33" s="29" t="n">
        <v>0</v>
      </c>
      <c r="C33" s="29" t="n">
        <v>0</v>
      </c>
      <c r="D33" s="29" t="n">
        <f aca="false">AVERAGE(B33:C33)</f>
        <v>0</v>
      </c>
      <c r="E33" s="27" t="n">
        <f aca="false">D33/252</f>
        <v>0</v>
      </c>
      <c r="F33" s="76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5.75" hidden="false" customHeight="true" outlineLevel="0" collapsed="false">
      <c r="A34" s="7" t="s">
        <v>6</v>
      </c>
      <c r="B34" s="29" t="n">
        <v>0</v>
      </c>
      <c r="C34" s="29" t="n">
        <v>0</v>
      </c>
      <c r="D34" s="29" t="n">
        <f aca="false">AVERAGE(B34:C34)</f>
        <v>0</v>
      </c>
      <c r="E34" s="27" t="n">
        <f aca="false">D34/252</f>
        <v>0</v>
      </c>
      <c r="F34" s="76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5.75" hidden="false" customHeight="true" outlineLevel="0" collapsed="false">
      <c r="A35" s="7" t="s">
        <v>7</v>
      </c>
      <c r="B35" s="29" t="n">
        <v>0</v>
      </c>
      <c r="C35" s="29" t="n">
        <v>0</v>
      </c>
      <c r="D35" s="29" t="n">
        <f aca="false">AVERAGE(B35:C35)</f>
        <v>0</v>
      </c>
      <c r="E35" s="27" t="n">
        <f aca="false">D35/252</f>
        <v>0</v>
      </c>
      <c r="F35" s="76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5.75" hidden="false" customHeight="true" outlineLevel="0" collapsed="false">
      <c r="A36" s="38" t="s">
        <v>245</v>
      </c>
      <c r="B36" s="38" t="n">
        <v>2021</v>
      </c>
      <c r="C36" s="38" t="n">
        <v>2022</v>
      </c>
      <c r="D36" s="38" t="s">
        <v>500</v>
      </c>
      <c r="E36" s="38" t="s">
        <v>508</v>
      </c>
      <c r="F36" s="7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5.75" hidden="false" customHeight="true" outlineLevel="0" collapsed="false">
      <c r="A37" s="7" t="s">
        <v>3</v>
      </c>
      <c r="B37" s="29" t="n">
        <v>0</v>
      </c>
      <c r="C37" s="29" t="n">
        <v>0</v>
      </c>
      <c r="D37" s="29" t="n">
        <f aca="false">AVERAGE(B37:C37)</f>
        <v>0</v>
      </c>
      <c r="E37" s="27" t="n">
        <f aca="false">D37/252</f>
        <v>0</v>
      </c>
      <c r="F37" s="76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5.75" hidden="false" customHeight="true" outlineLevel="0" collapsed="false">
      <c r="A38" s="7" t="s">
        <v>5</v>
      </c>
      <c r="B38" s="29" t="n">
        <v>0</v>
      </c>
      <c r="C38" s="29" t="n">
        <v>0</v>
      </c>
      <c r="D38" s="29" t="n">
        <f aca="false">AVERAGE(B38:C38)</f>
        <v>0</v>
      </c>
      <c r="E38" s="27" t="n">
        <f aca="false">D38/252</f>
        <v>0</v>
      </c>
      <c r="F38" s="76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5.75" hidden="false" customHeight="true" outlineLevel="0" collapsed="false">
      <c r="A39" s="7" t="s">
        <v>6</v>
      </c>
      <c r="B39" s="29" t="n">
        <v>0</v>
      </c>
      <c r="C39" s="29" t="n">
        <v>0</v>
      </c>
      <c r="D39" s="29" t="n">
        <f aca="false">AVERAGE(B39:C39)</f>
        <v>0</v>
      </c>
      <c r="E39" s="27" t="n">
        <f aca="false">D39/252</f>
        <v>0</v>
      </c>
      <c r="F39" s="76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5.75" hidden="false" customHeight="true" outlineLevel="0" collapsed="false">
      <c r="A40" s="7" t="s">
        <v>7</v>
      </c>
      <c r="B40" s="29" t="n">
        <v>0</v>
      </c>
      <c r="C40" s="29" t="n">
        <v>0</v>
      </c>
      <c r="D40" s="29" t="n">
        <f aca="false">AVERAGE(B40:C40)</f>
        <v>0</v>
      </c>
      <c r="E40" s="27" t="n">
        <f aca="false">D40/252</f>
        <v>0</v>
      </c>
      <c r="F40" s="76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5.75" hidden="false" customHeight="true" outlineLevel="0" collapsed="false">
      <c r="A41" s="38" t="s">
        <v>513</v>
      </c>
      <c r="B41" s="38" t="n">
        <v>2021</v>
      </c>
      <c r="C41" s="38" t="n">
        <v>2022</v>
      </c>
      <c r="D41" s="38" t="s">
        <v>500</v>
      </c>
      <c r="E41" s="38" t="s">
        <v>508</v>
      </c>
      <c r="F41" s="75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5.75" hidden="false" customHeight="true" outlineLevel="0" collapsed="false">
      <c r="A42" s="7" t="s">
        <v>3</v>
      </c>
      <c r="B42" s="29" t="n">
        <v>0</v>
      </c>
      <c r="C42" s="29" t="n">
        <v>0</v>
      </c>
      <c r="D42" s="29" t="n">
        <f aca="false">AVERAGE(B42:C42)</f>
        <v>0</v>
      </c>
      <c r="E42" s="27" t="n">
        <f aca="false">D42/252</f>
        <v>0</v>
      </c>
      <c r="F42" s="76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5.75" hidden="false" customHeight="true" outlineLevel="0" collapsed="false">
      <c r="A43" s="7" t="s">
        <v>5</v>
      </c>
      <c r="B43" s="29" t="n">
        <v>0</v>
      </c>
      <c r="C43" s="29" t="n">
        <v>0</v>
      </c>
      <c r="D43" s="29" t="n">
        <f aca="false">AVERAGE(B43:C43)</f>
        <v>0</v>
      </c>
      <c r="E43" s="27" t="n">
        <f aca="false">D43/252</f>
        <v>0</v>
      </c>
      <c r="F43" s="76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5.75" hidden="false" customHeight="true" outlineLevel="0" collapsed="false">
      <c r="A44" s="7" t="s">
        <v>6</v>
      </c>
      <c r="B44" s="29" t="n">
        <v>0</v>
      </c>
      <c r="C44" s="29" t="n">
        <v>0</v>
      </c>
      <c r="D44" s="29" t="n">
        <f aca="false">AVERAGE(B44:C44)</f>
        <v>0</v>
      </c>
      <c r="E44" s="27" t="n">
        <f aca="false">D44/252</f>
        <v>0</v>
      </c>
      <c r="F44" s="76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5.75" hidden="false" customHeight="true" outlineLevel="0" collapsed="false">
      <c r="A45" s="7" t="s">
        <v>7</v>
      </c>
      <c r="B45" s="29" t="n">
        <v>0</v>
      </c>
      <c r="C45" s="29" t="n">
        <v>0</v>
      </c>
      <c r="D45" s="29" t="n">
        <f aca="false">AVERAGE(B45:C45)</f>
        <v>0</v>
      </c>
      <c r="E45" s="27" t="n">
        <f aca="false">D45/252</f>
        <v>0</v>
      </c>
      <c r="F45" s="76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5.75" hidden="false" customHeight="true" outlineLevel="0" collapsed="false">
      <c r="A46" s="38" t="s">
        <v>247</v>
      </c>
      <c r="B46" s="38" t="n">
        <v>2021</v>
      </c>
      <c r="C46" s="38" t="n">
        <v>2022</v>
      </c>
      <c r="D46" s="38" t="s">
        <v>500</v>
      </c>
      <c r="E46" s="38" t="s">
        <v>508</v>
      </c>
      <c r="F46" s="75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5.75" hidden="false" customHeight="true" outlineLevel="0" collapsed="false">
      <c r="A47" s="7" t="s">
        <v>3</v>
      </c>
      <c r="B47" s="29" t="n">
        <v>0</v>
      </c>
      <c r="C47" s="29" t="n">
        <v>0</v>
      </c>
      <c r="D47" s="29" t="n">
        <f aca="false">AVERAGE(B47:C47)</f>
        <v>0</v>
      </c>
      <c r="E47" s="27" t="n">
        <f aca="false">D47/252</f>
        <v>0</v>
      </c>
      <c r="F47" s="76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5.75" hidden="false" customHeight="true" outlineLevel="0" collapsed="false">
      <c r="A48" s="7" t="s">
        <v>5</v>
      </c>
      <c r="B48" s="29" t="n">
        <v>0</v>
      </c>
      <c r="C48" s="29" t="n">
        <v>0</v>
      </c>
      <c r="D48" s="29" t="n">
        <f aca="false">AVERAGE(B48:C48)</f>
        <v>0</v>
      </c>
      <c r="E48" s="27" t="n">
        <f aca="false">D48/252</f>
        <v>0</v>
      </c>
      <c r="F48" s="76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5.75" hidden="false" customHeight="true" outlineLevel="0" collapsed="false">
      <c r="A49" s="7" t="s">
        <v>6</v>
      </c>
      <c r="B49" s="29" t="n">
        <v>0</v>
      </c>
      <c r="C49" s="29" t="n">
        <v>0</v>
      </c>
      <c r="D49" s="29" t="n">
        <f aca="false">AVERAGE(B49:C49)</f>
        <v>0</v>
      </c>
      <c r="E49" s="27" t="n">
        <f aca="false">D49/252</f>
        <v>0</v>
      </c>
      <c r="F49" s="76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5.75" hidden="false" customHeight="true" outlineLevel="0" collapsed="false">
      <c r="A50" s="7" t="s">
        <v>7</v>
      </c>
      <c r="B50" s="29" t="n">
        <v>0</v>
      </c>
      <c r="C50" s="29" t="n">
        <v>0</v>
      </c>
      <c r="D50" s="29" t="n">
        <f aca="false">AVERAGE(B50:C50)</f>
        <v>0</v>
      </c>
      <c r="E50" s="27" t="n">
        <f aca="false">D50/252</f>
        <v>0</v>
      </c>
      <c r="F50" s="76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5.75" hidden="false" customHeight="true" outlineLevel="0" collapsed="false">
      <c r="A51" s="38" t="s">
        <v>248</v>
      </c>
      <c r="B51" s="38" t="n">
        <v>2021</v>
      </c>
      <c r="C51" s="38" t="n">
        <v>2022</v>
      </c>
      <c r="D51" s="38" t="s">
        <v>500</v>
      </c>
      <c r="E51" s="38" t="s">
        <v>508</v>
      </c>
      <c r="F51" s="75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5.75" hidden="false" customHeight="true" outlineLevel="0" collapsed="false">
      <c r="A52" s="7" t="s">
        <v>3</v>
      </c>
      <c r="B52" s="29" t="n">
        <v>0</v>
      </c>
      <c r="C52" s="29" t="n">
        <v>0</v>
      </c>
      <c r="D52" s="29" t="n">
        <f aca="false">AVERAGE(B52:C52)</f>
        <v>0</v>
      </c>
      <c r="E52" s="27" t="n">
        <f aca="false">D52/252</f>
        <v>0</v>
      </c>
      <c r="F52" s="76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5.75" hidden="false" customHeight="true" outlineLevel="0" collapsed="false">
      <c r="A53" s="7" t="s">
        <v>5</v>
      </c>
      <c r="B53" s="29" t="n">
        <v>0</v>
      </c>
      <c r="C53" s="29" t="n">
        <v>0</v>
      </c>
      <c r="D53" s="29" t="n">
        <f aca="false">AVERAGE(B53:C53)</f>
        <v>0</v>
      </c>
      <c r="E53" s="27" t="n">
        <f aca="false">D53/252</f>
        <v>0</v>
      </c>
      <c r="F53" s="76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5.75" hidden="false" customHeight="true" outlineLevel="0" collapsed="false">
      <c r="A54" s="7" t="s">
        <v>6</v>
      </c>
      <c r="B54" s="29" t="n">
        <v>0</v>
      </c>
      <c r="C54" s="29" t="n">
        <v>0</v>
      </c>
      <c r="D54" s="29" t="n">
        <f aca="false">AVERAGE(B54:C54)</f>
        <v>0</v>
      </c>
      <c r="E54" s="27" t="n">
        <f aca="false">D54/252</f>
        <v>0</v>
      </c>
      <c r="F54" s="76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5.75" hidden="false" customHeight="true" outlineLevel="0" collapsed="false">
      <c r="A55" s="7" t="s">
        <v>7</v>
      </c>
      <c r="B55" s="29" t="n">
        <v>0</v>
      </c>
      <c r="C55" s="29" t="n">
        <v>0</v>
      </c>
      <c r="D55" s="29" t="n">
        <f aca="false">AVERAGE(B55:C55)</f>
        <v>0</v>
      </c>
      <c r="E55" s="27" t="n">
        <f aca="false">D55/252</f>
        <v>0</v>
      </c>
      <c r="F55" s="76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5.75" hidden="false" customHeight="true" outlineLevel="0" collapsed="false">
      <c r="A56" s="38" t="s">
        <v>249</v>
      </c>
      <c r="B56" s="38" t="n">
        <v>2021</v>
      </c>
      <c r="C56" s="38" t="n">
        <v>2022</v>
      </c>
      <c r="D56" s="38" t="s">
        <v>500</v>
      </c>
      <c r="E56" s="38" t="s">
        <v>508</v>
      </c>
      <c r="F56" s="75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5.75" hidden="false" customHeight="true" outlineLevel="0" collapsed="false">
      <c r="A57" s="7" t="s">
        <v>3</v>
      </c>
      <c r="B57" s="29" t="n">
        <v>120</v>
      </c>
      <c r="C57" s="29" t="n">
        <v>0</v>
      </c>
      <c r="D57" s="29" t="n">
        <f aca="false">AVERAGE(B57:C57)</f>
        <v>60</v>
      </c>
      <c r="E57" s="27" t="n">
        <f aca="false">D57/252</f>
        <v>0.238095238095238</v>
      </c>
      <c r="F57" s="76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5.75" hidden="false" customHeight="true" outlineLevel="0" collapsed="false">
      <c r="A58" s="7" t="s">
        <v>5</v>
      </c>
      <c r="B58" s="29" t="n">
        <v>0</v>
      </c>
      <c r="C58" s="29" t="n">
        <v>0</v>
      </c>
      <c r="D58" s="29" t="n">
        <f aca="false">AVERAGE(B58:C58)</f>
        <v>0</v>
      </c>
      <c r="E58" s="27" t="n">
        <f aca="false">D58/252</f>
        <v>0</v>
      </c>
      <c r="F58" s="76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5.75" hidden="false" customHeight="true" outlineLevel="0" collapsed="false">
      <c r="A59" s="7" t="s">
        <v>6</v>
      </c>
      <c r="B59" s="29" t="n">
        <v>0</v>
      </c>
      <c r="C59" s="29" t="n">
        <v>0</v>
      </c>
      <c r="D59" s="29" t="n">
        <f aca="false">AVERAGE(B59:C59)</f>
        <v>0</v>
      </c>
      <c r="E59" s="27" t="n">
        <f aca="false">D59/252</f>
        <v>0</v>
      </c>
      <c r="F59" s="76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5.75" hidden="false" customHeight="true" outlineLevel="0" collapsed="false">
      <c r="A60" s="7" t="s">
        <v>7</v>
      </c>
      <c r="B60" s="29" t="n">
        <v>0</v>
      </c>
      <c r="C60" s="29" t="n">
        <v>0</v>
      </c>
      <c r="D60" s="29" t="n">
        <f aca="false">AVERAGE(B60:C60)</f>
        <v>0</v>
      </c>
      <c r="E60" s="27" t="n">
        <f aca="false">D60/252</f>
        <v>0</v>
      </c>
      <c r="F60" s="76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5.75" hidden="false" customHeight="true" outlineLevel="0" collapsed="false">
      <c r="A61" s="38" t="s">
        <v>514</v>
      </c>
      <c r="B61" s="38" t="n">
        <v>2021</v>
      </c>
      <c r="C61" s="38" t="n">
        <v>2022</v>
      </c>
      <c r="D61" s="38" t="s">
        <v>500</v>
      </c>
      <c r="E61" s="38" t="s">
        <v>508</v>
      </c>
      <c r="F61" s="75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5.75" hidden="false" customHeight="true" outlineLevel="0" collapsed="false">
      <c r="A62" s="7" t="s">
        <v>3</v>
      </c>
      <c r="B62" s="29" t="n">
        <v>0</v>
      </c>
      <c r="C62" s="29" t="n">
        <v>0</v>
      </c>
      <c r="D62" s="29" t="n">
        <f aca="false">AVERAGE(B62:C62)</f>
        <v>0</v>
      </c>
      <c r="E62" s="27" t="n">
        <f aca="false">D62/252</f>
        <v>0</v>
      </c>
      <c r="F62" s="7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5.75" hidden="false" customHeight="true" outlineLevel="0" collapsed="false">
      <c r="A63" s="7" t="s">
        <v>5</v>
      </c>
      <c r="B63" s="29" t="n">
        <v>0</v>
      </c>
      <c r="C63" s="29" t="n">
        <v>0</v>
      </c>
      <c r="D63" s="29" t="n">
        <f aca="false">AVERAGE(B63:C63)</f>
        <v>0</v>
      </c>
      <c r="E63" s="27" t="n">
        <f aca="false">D63/252</f>
        <v>0</v>
      </c>
      <c r="F63" s="7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5.75" hidden="false" customHeight="true" outlineLevel="0" collapsed="false">
      <c r="A64" s="7" t="s">
        <v>6</v>
      </c>
      <c r="B64" s="29" t="n">
        <v>0</v>
      </c>
      <c r="C64" s="29" t="n">
        <v>0</v>
      </c>
      <c r="D64" s="29" t="n">
        <f aca="false">AVERAGE(B64:C64)</f>
        <v>0</v>
      </c>
      <c r="E64" s="27" t="n">
        <f aca="false">D64/252</f>
        <v>0</v>
      </c>
      <c r="F64" s="7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5.75" hidden="false" customHeight="true" outlineLevel="0" collapsed="false">
      <c r="A65" s="7" t="s">
        <v>7</v>
      </c>
      <c r="B65" s="29" t="n">
        <v>0</v>
      </c>
      <c r="C65" s="29" t="n">
        <v>0</v>
      </c>
      <c r="D65" s="29" t="n">
        <f aca="false">AVERAGE(B65:C65)</f>
        <v>0</v>
      </c>
      <c r="E65" s="27" t="n">
        <f aca="false">D65/252</f>
        <v>0</v>
      </c>
      <c r="F65" s="7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5.7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5.7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5.7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5.7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5.7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5.7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5.7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5.7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5.7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5.7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5.7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5.7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5.7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5.7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5.7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5.7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5.7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5.7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5.7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5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5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5.7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5.7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5.7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5.7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5.7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5.7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5.7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5.7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5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5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5.7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5.7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5.7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5.7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5.7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5.7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5.7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5.7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5.7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5.7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5.7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5.7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5.7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5.7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5.7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5.7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5.7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5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5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5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5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5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5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5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5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5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5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5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5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5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5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5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5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5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5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5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5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5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5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5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5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5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5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5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5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5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5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5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5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5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5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5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5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5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5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5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5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5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5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5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5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5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5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5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5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5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5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5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5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5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5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5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5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5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5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5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5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5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5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5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5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5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5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5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5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5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5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5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5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5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5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5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5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5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5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5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5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5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5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5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5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5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5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5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5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5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5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5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5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5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5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5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5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5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5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5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5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5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5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5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5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5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5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5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5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5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5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5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5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5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5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5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5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5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5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5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5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5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5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5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5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5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5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5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5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5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5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5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5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5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5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5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5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5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5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5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5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5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5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5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5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5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5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5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5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5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5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5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5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5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5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5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5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5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5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5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5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5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5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5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5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5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5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5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5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5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5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5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5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5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5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5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5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5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5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5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5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5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5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5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5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5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5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5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5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5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5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5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5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5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5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5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5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5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5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5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5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5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5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5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5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5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5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5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5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5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5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5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5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5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5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5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5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5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5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5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5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5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5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5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5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5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5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5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5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5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5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5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5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5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5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5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5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5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5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5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5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5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5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5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5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5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5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5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5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5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5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5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5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5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5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5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5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5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5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5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5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5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5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5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5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5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5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5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5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5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5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5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5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5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5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5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5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5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5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5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5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5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5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5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5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5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5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5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5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5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5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5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5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5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5.7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5.7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5.7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5.7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5.7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5.7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5.7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5.7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5.7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5.7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5.7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5.7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5.7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5.7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5.7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5.7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5.7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5.7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5.7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5.7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5.7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5.7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5.7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5.7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5.7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5.7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5.7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5.7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5.7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5.7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5.7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5.7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5.7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5.7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5.7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5.7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5.7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5.7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5.7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5.7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5.7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5.7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5.7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5.7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5.7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5.7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5.7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5.7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5.7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5.7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5.7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5.7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5.7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5.7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5.7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5.7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5.7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5.7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5.7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5.7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5.7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5.7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5.7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5.7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</sheetData>
  <mergeCells count="5">
    <mergeCell ref="A1:F1"/>
    <mergeCell ref="A2:F2"/>
    <mergeCell ref="A9:E9"/>
    <mergeCell ref="A10:C10"/>
    <mergeCell ref="D10:E1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46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40.71"/>
    <col collapsed="false" customWidth="true" hidden="false" outlineLevel="0" max="2" min="2" style="0" width="13.7"/>
    <col collapsed="false" customWidth="true" hidden="false" outlineLevel="0" max="4" min="3" style="0" width="12.71"/>
    <col collapsed="false" customWidth="true" hidden="false" outlineLevel="0" max="5" min="5" style="0" width="13.7"/>
    <col collapsed="false" customWidth="true" hidden="false" outlineLevel="0" max="7" min="6" style="0" width="12.71"/>
    <col collapsed="false" customWidth="true" hidden="false" outlineLevel="0" max="8" min="8" style="0" width="13.7"/>
    <col collapsed="false" customWidth="true" hidden="false" outlineLevel="0" max="9" min="9" style="0" width="12.71"/>
    <col collapsed="false" customWidth="true" hidden="false" outlineLevel="0" max="11" min="10" style="0" width="10.71"/>
    <col collapsed="false" customWidth="true" hidden="false" outlineLevel="0" max="21" min="12" style="0" width="9.13"/>
    <col collapsed="false" customWidth="true" hidden="false" outlineLevel="0" max="26" min="22" style="0" width="8.71"/>
  </cols>
  <sheetData>
    <row r="1" customFormat="false" ht="15" hidden="false" customHeight="false" outlineLevel="0" collapsed="false">
      <c r="A1" s="36" t="s">
        <v>515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5" hidden="false" customHeight="true" outlineLevel="0" collapsed="false">
      <c r="A2" s="45" t="s">
        <v>301</v>
      </c>
      <c r="B2" s="45" t="s">
        <v>516</v>
      </c>
      <c r="C2" s="45" t="s">
        <v>517</v>
      </c>
      <c r="D2" s="45" t="s">
        <v>518</v>
      </c>
      <c r="E2" s="45" t="s">
        <v>519</v>
      </c>
      <c r="F2" s="45" t="s">
        <v>520</v>
      </c>
      <c r="G2" s="45" t="s">
        <v>521</v>
      </c>
      <c r="H2" s="45" t="s">
        <v>522</v>
      </c>
      <c r="I2" s="45" t="s">
        <v>523</v>
      </c>
      <c r="J2" s="45" t="s">
        <v>524</v>
      </c>
      <c r="K2" s="45" t="s">
        <v>525</v>
      </c>
      <c r="L2" s="79" t="s">
        <v>526</v>
      </c>
      <c r="M2" s="79"/>
      <c r="N2" s="79"/>
      <c r="O2" s="79"/>
      <c r="P2" s="79"/>
      <c r="Q2" s="79"/>
      <c r="R2" s="79"/>
      <c r="S2" s="79"/>
      <c r="T2" s="79"/>
      <c r="U2" s="79"/>
      <c r="V2" s="3"/>
      <c r="W2" s="3"/>
      <c r="X2" s="3"/>
      <c r="Y2" s="3"/>
      <c r="Z2" s="3"/>
    </row>
    <row r="3" customFormat="false" ht="15" hidden="false" customHeight="true" outlineLevel="0" collapsed="false">
      <c r="A3" s="61" t="s">
        <v>302</v>
      </c>
      <c r="B3" s="25" t="s">
        <v>527</v>
      </c>
      <c r="C3" s="28" t="n">
        <f aca="false">'Mão de Obra Estimada - Limpeza'!D31</f>
        <v>1200</v>
      </c>
      <c r="D3" s="25" t="s">
        <v>528</v>
      </c>
      <c r="E3" s="46" t="n">
        <f aca="false">1/(30*C3)</f>
        <v>2.777777778E-005</v>
      </c>
      <c r="F3" s="25" t="s">
        <v>274</v>
      </c>
      <c r="G3" s="25" t="s">
        <v>274</v>
      </c>
      <c r="H3" s="25" t="s">
        <v>274</v>
      </c>
      <c r="I3" s="9" t="n">
        <f aca="false">'Custo Total por Trabalhador'!F342</f>
        <v>5348.973304</v>
      </c>
      <c r="J3" s="9" t="n">
        <f aca="false">E3*I3</f>
        <v>0.148582591789664</v>
      </c>
      <c r="K3" s="9" t="n">
        <f aca="false">ROUND(J3+J4,2)</f>
        <v>5.02</v>
      </c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5" hidden="false" customHeight="false" outlineLevel="0" collapsed="false">
      <c r="A4" s="61"/>
      <c r="B4" s="61"/>
      <c r="C4" s="61"/>
      <c r="D4" s="25" t="s">
        <v>3</v>
      </c>
      <c r="E4" s="46" t="n">
        <f aca="false">1/C3</f>
        <v>0.0008333333333</v>
      </c>
      <c r="F4" s="25" t="s">
        <v>274</v>
      </c>
      <c r="G4" s="25" t="s">
        <v>274</v>
      </c>
      <c r="H4" s="25" t="s">
        <v>274</v>
      </c>
      <c r="I4" s="9" t="n">
        <f aca="false">'Custo Total por Trabalhador'!$D$342</f>
        <v>5840.555353</v>
      </c>
      <c r="J4" s="9" t="n">
        <f aca="false">E4*I4</f>
        <v>4.86712946063865</v>
      </c>
      <c r="K4" s="9"/>
      <c r="L4" s="2" t="s">
        <v>529</v>
      </c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5" hidden="false" customHeight="true" outlineLevel="0" collapsed="false">
      <c r="A5" s="61" t="s">
        <v>303</v>
      </c>
      <c r="B5" s="25" t="s">
        <v>527</v>
      </c>
      <c r="C5" s="28" t="n">
        <f aca="false">'Mão de Obra Estimada - Limpeza'!D32</f>
        <v>1200</v>
      </c>
      <c r="D5" s="25" t="s">
        <v>528</v>
      </c>
      <c r="E5" s="46" t="n">
        <f aca="false">1/(30*C5)</f>
        <v>2.777777778E-005</v>
      </c>
      <c r="F5" s="25" t="s">
        <v>274</v>
      </c>
      <c r="G5" s="25" t="s">
        <v>274</v>
      </c>
      <c r="H5" s="25" t="s">
        <v>274</v>
      </c>
      <c r="I5" s="9" t="n">
        <f aca="false">'Custo Total por Trabalhador'!F342</f>
        <v>5348.973304</v>
      </c>
      <c r="J5" s="9" t="n">
        <f aca="false">E5*I5</f>
        <v>0.148582591789664</v>
      </c>
      <c r="K5" s="9" t="n">
        <f aca="false">ROUND(J5+J6,2)</f>
        <v>5.02</v>
      </c>
      <c r="L5" s="2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5" hidden="false" customHeight="false" outlineLevel="0" collapsed="false">
      <c r="A6" s="61"/>
      <c r="B6" s="61"/>
      <c r="C6" s="61"/>
      <c r="D6" s="25" t="s">
        <v>3</v>
      </c>
      <c r="E6" s="46" t="n">
        <f aca="false">1/C5</f>
        <v>0.0008333333333</v>
      </c>
      <c r="F6" s="25" t="s">
        <v>274</v>
      </c>
      <c r="G6" s="25" t="s">
        <v>274</v>
      </c>
      <c r="H6" s="25" t="s">
        <v>274</v>
      </c>
      <c r="I6" s="9" t="n">
        <f aca="false">'Custo Total por Trabalhador'!$D$342</f>
        <v>5840.555353</v>
      </c>
      <c r="J6" s="9" t="n">
        <f aca="false">E6*I6</f>
        <v>4.86712946063865</v>
      </c>
      <c r="K6" s="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5" hidden="false" customHeight="true" outlineLevel="0" collapsed="false">
      <c r="A7" s="80" t="s">
        <v>530</v>
      </c>
      <c r="B7" s="25" t="s">
        <v>527</v>
      </c>
      <c r="C7" s="28" t="n">
        <f aca="false">'Mão de Obra Estimada - Limpeza'!D33</f>
        <v>450</v>
      </c>
      <c r="D7" s="25" t="s">
        <v>528</v>
      </c>
      <c r="E7" s="46" t="n">
        <f aca="false">1/(30*C7)</f>
        <v>7.407407407E-005</v>
      </c>
      <c r="F7" s="25" t="s">
        <v>274</v>
      </c>
      <c r="G7" s="25" t="s">
        <v>274</v>
      </c>
      <c r="H7" s="25" t="s">
        <v>274</v>
      </c>
      <c r="I7" s="9" t="n">
        <f aca="false">'Custo Total por Trabalhador'!F342</f>
        <v>5348.973304</v>
      </c>
      <c r="J7" s="9" t="n">
        <f aca="false">E7*I7</f>
        <v>0.396220244718949</v>
      </c>
      <c r="K7" s="81" t="n">
        <f aca="false">ROUND(J7+J8,2)</f>
        <v>14.94</v>
      </c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5" hidden="false" customHeight="false" outlineLevel="0" collapsed="false">
      <c r="A8" s="80"/>
      <c r="B8" s="80"/>
      <c r="C8" s="80"/>
      <c r="D8" s="25" t="s">
        <v>3</v>
      </c>
      <c r="E8" s="46" t="n">
        <f aca="false">1/C7</f>
        <v>0.002222222222</v>
      </c>
      <c r="F8" s="25" t="s">
        <v>274</v>
      </c>
      <c r="G8" s="25" t="s">
        <v>274</v>
      </c>
      <c r="H8" s="25" t="s">
        <v>274</v>
      </c>
      <c r="I8" s="81" t="n">
        <f aca="false">'Custo Total por Trabalhador'!$E$342</f>
        <v>6546.195804</v>
      </c>
      <c r="J8" s="81" t="n">
        <f aca="false">E8*I8</f>
        <v>14.547101785212</v>
      </c>
      <c r="K8" s="81"/>
      <c r="L8" s="82" t="s">
        <v>531</v>
      </c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5" hidden="false" customHeight="true" outlineLevel="0" collapsed="false">
      <c r="A9" s="61" t="s">
        <v>305</v>
      </c>
      <c r="B9" s="25" t="s">
        <v>527</v>
      </c>
      <c r="C9" s="28" t="n">
        <f aca="false">'Mão de Obra Estimada - Limpeza'!D34</f>
        <v>2500</v>
      </c>
      <c r="D9" s="25" t="s">
        <v>528</v>
      </c>
      <c r="E9" s="46" t="n">
        <f aca="false">1/(30*C9)</f>
        <v>1.333333333E-005</v>
      </c>
      <c r="F9" s="25" t="s">
        <v>274</v>
      </c>
      <c r="G9" s="25" t="s">
        <v>274</v>
      </c>
      <c r="H9" s="25" t="s">
        <v>274</v>
      </c>
      <c r="I9" s="9" t="n">
        <f aca="false">'Custo Total por Trabalhador'!F342</f>
        <v>5348.973304</v>
      </c>
      <c r="J9" s="9" t="n">
        <f aca="false">E9*I9</f>
        <v>0.0713196440355034</v>
      </c>
      <c r="K9" s="9" t="n">
        <f aca="false">ROUND(J9+J10,2)</f>
        <v>2.41</v>
      </c>
      <c r="L9" s="82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5" hidden="false" customHeight="false" outlineLevel="0" collapsed="false">
      <c r="A10" s="61"/>
      <c r="B10" s="61"/>
      <c r="C10" s="61"/>
      <c r="D10" s="25" t="s">
        <v>3</v>
      </c>
      <c r="E10" s="46" t="n">
        <f aca="false">1/C9</f>
        <v>0.0004</v>
      </c>
      <c r="F10" s="25" t="s">
        <v>274</v>
      </c>
      <c r="G10" s="25" t="s">
        <v>274</v>
      </c>
      <c r="H10" s="25" t="s">
        <v>274</v>
      </c>
      <c r="I10" s="9" t="n">
        <f aca="false">'Custo Total por Trabalhador'!$D$342</f>
        <v>5840.555353</v>
      </c>
      <c r="J10" s="9" t="n">
        <f aca="false">E10*I10</f>
        <v>2.3362221412</v>
      </c>
      <c r="K10" s="9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5" hidden="false" customHeight="true" outlineLevel="0" collapsed="false">
      <c r="A11" s="61" t="s">
        <v>306</v>
      </c>
      <c r="B11" s="25" t="s">
        <v>527</v>
      </c>
      <c r="C11" s="28" t="n">
        <f aca="false">'Mão de Obra Estimada - Limpeza'!D35</f>
        <v>1800</v>
      </c>
      <c r="D11" s="25" t="s">
        <v>528</v>
      </c>
      <c r="E11" s="46" t="n">
        <f aca="false">1/(30*C11)</f>
        <v>1.851851852E-005</v>
      </c>
      <c r="F11" s="25" t="s">
        <v>274</v>
      </c>
      <c r="G11" s="25" t="s">
        <v>274</v>
      </c>
      <c r="H11" s="25" t="s">
        <v>274</v>
      </c>
      <c r="I11" s="9" t="n">
        <f aca="false">'Custo Total por Trabalhador'!F342</f>
        <v>5348.973304</v>
      </c>
      <c r="J11" s="9" t="n">
        <f aca="false">E11*I11</f>
        <v>0.0990550611931096</v>
      </c>
      <c r="K11" s="9" t="n">
        <f aca="false">ROUND(J11+J12,2)</f>
        <v>3.34</v>
      </c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5" hidden="false" customHeight="false" outlineLevel="0" collapsed="false">
      <c r="A12" s="61"/>
      <c r="B12" s="61"/>
      <c r="C12" s="61"/>
      <c r="D12" s="25" t="s">
        <v>3</v>
      </c>
      <c r="E12" s="46" t="n">
        <f aca="false">1/C11</f>
        <v>0.0005555555556</v>
      </c>
      <c r="F12" s="25" t="s">
        <v>274</v>
      </c>
      <c r="G12" s="25" t="s">
        <v>274</v>
      </c>
      <c r="H12" s="25" t="s">
        <v>274</v>
      </c>
      <c r="I12" s="9" t="n">
        <f aca="false">'Custo Total por Trabalhador'!$D$342</f>
        <v>5840.555353</v>
      </c>
      <c r="J12" s="9" t="n">
        <f aca="false">E12*I12</f>
        <v>3.24475297414847</v>
      </c>
      <c r="K12" s="9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5" hidden="false" customHeight="true" outlineLevel="0" collapsed="false">
      <c r="A13" s="61" t="s">
        <v>307</v>
      </c>
      <c r="B13" s="25" t="s">
        <v>527</v>
      </c>
      <c r="C13" s="28" t="n">
        <f aca="false">'Mão de Obra Estimada - Limpeza'!D36</f>
        <v>1500</v>
      </c>
      <c r="D13" s="25" t="s">
        <v>528</v>
      </c>
      <c r="E13" s="46" t="n">
        <f aca="false">1/(30*C13)</f>
        <v>2.222222222E-005</v>
      </c>
      <c r="F13" s="25" t="s">
        <v>274</v>
      </c>
      <c r="G13" s="25" t="s">
        <v>274</v>
      </c>
      <c r="H13" s="25" t="s">
        <v>274</v>
      </c>
      <c r="I13" s="9" t="n">
        <f aca="false">'Custo Total por Trabalhador'!F342</f>
        <v>5348.973304</v>
      </c>
      <c r="J13" s="9" t="n">
        <f aca="false">E13*I13</f>
        <v>0.118866073410336</v>
      </c>
      <c r="K13" s="9" t="n">
        <f aca="false">ROUND(J13+J14,2)</f>
        <v>4.01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5" hidden="false" customHeight="false" outlineLevel="0" collapsed="false">
      <c r="A14" s="61"/>
      <c r="B14" s="61"/>
      <c r="C14" s="61"/>
      <c r="D14" s="25" t="s">
        <v>3</v>
      </c>
      <c r="E14" s="46" t="n">
        <f aca="false">1/C13</f>
        <v>0.0006666666667</v>
      </c>
      <c r="F14" s="25" t="s">
        <v>274</v>
      </c>
      <c r="G14" s="25" t="s">
        <v>274</v>
      </c>
      <c r="H14" s="25" t="s">
        <v>274</v>
      </c>
      <c r="I14" s="9" t="n">
        <f aca="false">'Custo Total por Trabalhador'!$D$342</f>
        <v>5840.555353</v>
      </c>
      <c r="J14" s="9" t="n">
        <f aca="false">E14*I14</f>
        <v>3.89370356886135</v>
      </c>
      <c r="K14" s="9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5" hidden="false" customHeight="true" outlineLevel="0" collapsed="false">
      <c r="A15" s="80" t="s">
        <v>532</v>
      </c>
      <c r="B15" s="25" t="s">
        <v>527</v>
      </c>
      <c r="C15" s="28" t="n">
        <f aca="false">'Mão de Obra Estimada - Limpeza'!D37</f>
        <v>300</v>
      </c>
      <c r="D15" s="25" t="s">
        <v>528</v>
      </c>
      <c r="E15" s="46" t="n">
        <f aca="false">1/(30*C15)</f>
        <v>0.0001111111111</v>
      </c>
      <c r="F15" s="25" t="s">
        <v>274</v>
      </c>
      <c r="G15" s="25" t="s">
        <v>274</v>
      </c>
      <c r="H15" s="25" t="s">
        <v>274</v>
      </c>
      <c r="I15" s="9" t="n">
        <f aca="false">'Custo Total por Trabalhador'!F342</f>
        <v>5348.973304</v>
      </c>
      <c r="J15" s="9" t="n">
        <f aca="false">E15*I15</f>
        <v>0.594330367051678</v>
      </c>
      <c r="K15" s="81" t="n">
        <f aca="false">ROUND(J15+J16,2)</f>
        <v>22.41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5" hidden="false" customHeight="false" outlineLevel="0" collapsed="false">
      <c r="A16" s="80"/>
      <c r="B16" s="80"/>
      <c r="C16" s="80"/>
      <c r="D16" s="25" t="s">
        <v>3</v>
      </c>
      <c r="E16" s="46" t="n">
        <f aca="false">1/C15</f>
        <v>0.003333333333</v>
      </c>
      <c r="F16" s="25" t="s">
        <v>274</v>
      </c>
      <c r="G16" s="25" t="s">
        <v>274</v>
      </c>
      <c r="H16" s="25" t="s">
        <v>274</v>
      </c>
      <c r="I16" s="81" t="n">
        <f aca="false">'Custo Total por Trabalhador'!$E$342</f>
        <v>6546.195804</v>
      </c>
      <c r="J16" s="81" t="n">
        <f aca="false">E16*I16</f>
        <v>21.8206526778179</v>
      </c>
      <c r="K16" s="81"/>
      <c r="L16" s="82" t="s">
        <v>531</v>
      </c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5" hidden="false" customHeight="false" outlineLevel="0" collapsed="false">
      <c r="A17" s="45" t="s">
        <v>309</v>
      </c>
      <c r="B17" s="45" t="s">
        <v>516</v>
      </c>
      <c r="C17" s="45" t="s">
        <v>517</v>
      </c>
      <c r="D17" s="45" t="s">
        <v>518</v>
      </c>
      <c r="E17" s="45" t="s">
        <v>519</v>
      </c>
      <c r="F17" s="45" t="s">
        <v>520</v>
      </c>
      <c r="G17" s="45" t="s">
        <v>521</v>
      </c>
      <c r="H17" s="45" t="s">
        <v>522</v>
      </c>
      <c r="I17" s="45" t="s">
        <v>523</v>
      </c>
      <c r="J17" s="45" t="s">
        <v>524</v>
      </c>
      <c r="K17" s="45" t="s">
        <v>525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5" hidden="false" customHeight="true" outlineLevel="0" collapsed="false">
      <c r="A18" s="61" t="s">
        <v>310</v>
      </c>
      <c r="B18" s="25" t="s">
        <v>527</v>
      </c>
      <c r="C18" s="28" t="n">
        <f aca="false">'Mão de Obra Estimada - Limpeza'!D38</f>
        <v>2700</v>
      </c>
      <c r="D18" s="25" t="s">
        <v>528</v>
      </c>
      <c r="E18" s="46" t="n">
        <f aca="false">1/(30*C18)</f>
        <v>1.234567901E-005</v>
      </c>
      <c r="F18" s="25" t="s">
        <v>274</v>
      </c>
      <c r="G18" s="25" t="s">
        <v>274</v>
      </c>
      <c r="H18" s="25" t="s">
        <v>274</v>
      </c>
      <c r="I18" s="9" t="n">
        <f aca="false">'Custo Total por Trabalhador'!F342</f>
        <v>5348.973304</v>
      </c>
      <c r="J18" s="9" t="n">
        <f aca="false">E18*I18</f>
        <v>0.0660367074442432</v>
      </c>
      <c r="K18" s="9" t="n">
        <f aca="false">ROUND(J18+J19,2)</f>
        <v>2.23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5" hidden="false" customHeight="false" outlineLevel="0" collapsed="false">
      <c r="A19" s="61"/>
      <c r="B19" s="61"/>
      <c r="C19" s="61"/>
      <c r="D19" s="25" t="s">
        <v>3</v>
      </c>
      <c r="E19" s="46" t="n">
        <f aca="false">1/C18</f>
        <v>0.0003703703704</v>
      </c>
      <c r="F19" s="25" t="s">
        <v>274</v>
      </c>
      <c r="G19" s="25" t="s">
        <v>274</v>
      </c>
      <c r="H19" s="25" t="s">
        <v>274</v>
      </c>
      <c r="I19" s="9" t="n">
        <f aca="false">'Custo Total por Trabalhador'!$D$342</f>
        <v>5840.555353</v>
      </c>
      <c r="J19" s="9" t="n">
        <f aca="false">E19*I19</f>
        <v>2.16316864943231</v>
      </c>
      <c r="K19" s="9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true" outlineLevel="0" collapsed="false">
      <c r="A20" s="61" t="s">
        <v>311</v>
      </c>
      <c r="B20" s="25" t="s">
        <v>527</v>
      </c>
      <c r="C20" s="28" t="n">
        <f aca="false">'Mão de Obra Estimada - Limpeza'!D39</f>
        <v>9000</v>
      </c>
      <c r="D20" s="25" t="s">
        <v>528</v>
      </c>
      <c r="E20" s="46" t="n">
        <f aca="false">1/(30*C20)</f>
        <v>3.703703704E-006</v>
      </c>
      <c r="F20" s="25" t="s">
        <v>274</v>
      </c>
      <c r="G20" s="25" t="s">
        <v>274</v>
      </c>
      <c r="H20" s="25" t="s">
        <v>274</v>
      </c>
      <c r="I20" s="9" t="n">
        <f aca="false">'Custo Total por Trabalhador'!F342</f>
        <v>5348.973304</v>
      </c>
      <c r="J20" s="9" t="n">
        <f aca="false">E20*I20</f>
        <v>0.0198110122386219</v>
      </c>
      <c r="K20" s="9" t="n">
        <f aca="false">ROUND(J20+J21,2)</f>
        <v>0.67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.75" hidden="false" customHeight="true" outlineLevel="0" collapsed="false">
      <c r="A21" s="61"/>
      <c r="B21" s="61"/>
      <c r="C21" s="61"/>
      <c r="D21" s="25" t="s">
        <v>3</v>
      </c>
      <c r="E21" s="46" t="n">
        <f aca="false">1/C20</f>
        <v>0.0001111111111</v>
      </c>
      <c r="F21" s="25" t="s">
        <v>274</v>
      </c>
      <c r="G21" s="25" t="s">
        <v>274</v>
      </c>
      <c r="H21" s="25" t="s">
        <v>274</v>
      </c>
      <c r="I21" s="9" t="n">
        <f aca="false">'Custo Total por Trabalhador'!$D$342</f>
        <v>5840.555353</v>
      </c>
      <c r="J21" s="9" t="n">
        <f aca="false">E21*I21</f>
        <v>0.648950594712883</v>
      </c>
      <c r="K21" s="9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5.75" hidden="false" customHeight="true" outlineLevel="0" collapsed="false">
      <c r="A22" s="61" t="s">
        <v>312</v>
      </c>
      <c r="B22" s="25" t="s">
        <v>533</v>
      </c>
      <c r="C22" s="28" t="n">
        <f aca="false">'Mão de Obra Estimada - Limpeza'!D40</f>
        <v>2700</v>
      </c>
      <c r="D22" s="25" t="s">
        <v>528</v>
      </c>
      <c r="E22" s="46" t="n">
        <f aca="false">1/(30*C22)</f>
        <v>1.234567901E-005</v>
      </c>
      <c r="F22" s="25" t="n">
        <v>32</v>
      </c>
      <c r="G22" s="46" t="n">
        <f aca="false">1/188.76</f>
        <v>0.00529773257045984</v>
      </c>
      <c r="H22" s="46" t="n">
        <f aca="false">E22*F22*G22</f>
        <v>2.09293138546302E-006</v>
      </c>
      <c r="I22" s="9" t="n">
        <f aca="false">'Custo Total por Trabalhador'!F342</f>
        <v>5348.973304</v>
      </c>
      <c r="J22" s="9" t="n">
        <f aca="false">H22*I22</f>
        <v>0.0111950341079454</v>
      </c>
      <c r="K22" s="9" t="n">
        <f aca="false">ROUND(J22+J23,2)</f>
        <v>0.38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5.75" hidden="false" customHeight="true" outlineLevel="0" collapsed="false">
      <c r="A23" s="61"/>
      <c r="B23" s="61"/>
      <c r="C23" s="61"/>
      <c r="D23" s="25" t="s">
        <v>3</v>
      </c>
      <c r="E23" s="46" t="n">
        <f aca="false">1/C22</f>
        <v>0.0003703703704</v>
      </c>
      <c r="F23" s="25" t="n">
        <v>32</v>
      </c>
      <c r="G23" s="46" t="n">
        <f aca="false">1/188.76</f>
        <v>0.00529773257045984</v>
      </c>
      <c r="H23" s="46" t="n">
        <f aca="false">E23*F23*G23</f>
        <v>6.27879415808434E-005</v>
      </c>
      <c r="I23" s="9" t="n">
        <f aca="false">'Custo Total por Trabalhador'!$D$342</f>
        <v>5840.555353</v>
      </c>
      <c r="J23" s="9" t="n">
        <f aca="false">H23*I23</f>
        <v>0.366716448303846</v>
      </c>
      <c r="K23" s="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5.75" hidden="false" customHeight="true" outlineLevel="0" collapsed="false">
      <c r="A24" s="61" t="s">
        <v>313</v>
      </c>
      <c r="B24" s="25" t="s">
        <v>534</v>
      </c>
      <c r="C24" s="28" t="n">
        <f aca="false">'Mão de Obra Estimada - Limpeza'!D41</f>
        <v>2700</v>
      </c>
      <c r="D24" s="25" t="s">
        <v>528</v>
      </c>
      <c r="E24" s="46" t="n">
        <f aca="false">1/(30*C24)</f>
        <v>1.234567901E-005</v>
      </c>
      <c r="F24" s="25" t="n">
        <v>16</v>
      </c>
      <c r="G24" s="46" t="n">
        <f aca="false">1/188.76</f>
        <v>0.00529773257045984</v>
      </c>
      <c r="H24" s="46" t="n">
        <f aca="false">E24*F24*G24</f>
        <v>1.04646569273151E-006</v>
      </c>
      <c r="I24" s="9" t="n">
        <f aca="false">'Custo Total por Trabalhador'!F342</f>
        <v>5348.973304</v>
      </c>
      <c r="J24" s="9" t="n">
        <f aca="false">H24*I24</f>
        <v>0.00559751705397272</v>
      </c>
      <c r="K24" s="9" t="n">
        <f aca="false">ROUND(J24+J25,2)</f>
        <v>0.19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5.75" hidden="false" customHeight="true" outlineLevel="0" collapsed="false">
      <c r="A25" s="61"/>
      <c r="B25" s="61"/>
      <c r="C25" s="61"/>
      <c r="D25" s="25" t="s">
        <v>3</v>
      </c>
      <c r="E25" s="46" t="n">
        <f aca="false">1/C24</f>
        <v>0.0003703703704</v>
      </c>
      <c r="F25" s="25" t="n">
        <v>16</v>
      </c>
      <c r="G25" s="46" t="n">
        <f aca="false">1/188.76</f>
        <v>0.00529773257045984</v>
      </c>
      <c r="H25" s="46" t="n">
        <f aca="false">E25*F25*G25</f>
        <v>3.13939707904217E-005</v>
      </c>
      <c r="I25" s="9" t="n">
        <f aca="false">'Custo Total por Trabalhador'!$D$342</f>
        <v>5840.555353</v>
      </c>
      <c r="J25" s="9" t="n">
        <f aca="false">H25*I25</f>
        <v>0.183358224151923</v>
      </c>
      <c r="K25" s="9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5.75" hidden="false" customHeight="true" outlineLevel="0" collapsed="false">
      <c r="A26" s="61" t="s">
        <v>314</v>
      </c>
      <c r="B26" s="25" t="s">
        <v>535</v>
      </c>
      <c r="C26" s="28" t="n">
        <f aca="false">'Mão de Obra Estimada - Limpeza'!D42</f>
        <v>2700</v>
      </c>
      <c r="D26" s="25" t="s">
        <v>528</v>
      </c>
      <c r="E26" s="46" t="n">
        <f aca="false">1/(30*C26)</f>
        <v>1.234567901E-005</v>
      </c>
      <c r="F26" s="25" t="n">
        <v>8</v>
      </c>
      <c r="G26" s="46" t="n">
        <f aca="false">1/188.76</f>
        <v>0.00529773257045984</v>
      </c>
      <c r="H26" s="46" t="n">
        <f aca="false">E26*F26*G26</f>
        <v>5.23232846365756E-007</v>
      </c>
      <c r="I26" s="9" t="n">
        <f aca="false">'Custo Total por Trabalhador'!F342</f>
        <v>5348.973304</v>
      </c>
      <c r="J26" s="9" t="n">
        <f aca="false">H26*I26</f>
        <v>0.00279875852698636</v>
      </c>
      <c r="K26" s="9" t="n">
        <f aca="false">ROUND(J26+J27,2)</f>
        <v>0.09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5.75" hidden="false" customHeight="true" outlineLevel="0" collapsed="false">
      <c r="A27" s="61"/>
      <c r="B27" s="61"/>
      <c r="C27" s="61"/>
      <c r="D27" s="25" t="s">
        <v>3</v>
      </c>
      <c r="E27" s="46" t="n">
        <f aca="false">1/C26</f>
        <v>0.0003703703704</v>
      </c>
      <c r="F27" s="25" t="n">
        <v>8</v>
      </c>
      <c r="G27" s="46" t="n">
        <f aca="false">1/188.76</f>
        <v>0.00529773257045984</v>
      </c>
      <c r="H27" s="46" t="n">
        <f aca="false">E27*F27*G27</f>
        <v>1.56969853952109E-005</v>
      </c>
      <c r="I27" s="9" t="n">
        <f aca="false">'Custo Total por Trabalhador'!$D$342</f>
        <v>5840.555353</v>
      </c>
      <c r="J27" s="9" t="n">
        <f aca="false">H27*I27</f>
        <v>0.0916791120759616</v>
      </c>
      <c r="K27" s="9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5.75" hidden="false" customHeight="true" outlineLevel="0" collapsed="false">
      <c r="A28" s="61" t="s">
        <v>315</v>
      </c>
      <c r="B28" s="25" t="s">
        <v>527</v>
      </c>
      <c r="C28" s="28" t="n">
        <f aca="false">'Mão de Obra Estimada - Limpeza'!D43</f>
        <v>100000</v>
      </c>
      <c r="D28" s="25" t="s">
        <v>528</v>
      </c>
      <c r="E28" s="46" t="n">
        <f aca="false">1/(30*C28)</f>
        <v>3.333333333E-007</v>
      </c>
      <c r="F28" s="25" t="s">
        <v>274</v>
      </c>
      <c r="G28" s="25" t="s">
        <v>274</v>
      </c>
      <c r="H28" s="25" t="s">
        <v>274</v>
      </c>
      <c r="I28" s="9" t="n">
        <f aca="false">'Custo Total por Trabalhador'!F342</f>
        <v>5348.973304</v>
      </c>
      <c r="J28" s="9" t="n">
        <f aca="false">E28*I28</f>
        <v>0.00178299110115503</v>
      </c>
      <c r="K28" s="9" t="n">
        <f aca="false">ROUND(J28+J29,2)</f>
        <v>0.06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5.75" hidden="false" customHeight="true" outlineLevel="0" collapsed="false">
      <c r="A29" s="61"/>
      <c r="B29" s="61"/>
      <c r="C29" s="61"/>
      <c r="D29" s="25" t="s">
        <v>3</v>
      </c>
      <c r="E29" s="46" t="n">
        <f aca="false">1/C28</f>
        <v>1E-005</v>
      </c>
      <c r="F29" s="25" t="s">
        <v>274</v>
      </c>
      <c r="G29" s="25" t="s">
        <v>274</v>
      </c>
      <c r="H29" s="25" t="s">
        <v>274</v>
      </c>
      <c r="I29" s="9" t="n">
        <f aca="false">'Custo Total por Trabalhador'!$D$342</f>
        <v>5840.555353</v>
      </c>
      <c r="J29" s="9" t="n">
        <f aca="false">E29*I29</f>
        <v>0.05840555353</v>
      </c>
      <c r="K29" s="9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5.75" hidden="false" customHeight="true" outlineLevel="0" collapsed="false">
      <c r="A30" s="45" t="s">
        <v>316</v>
      </c>
      <c r="B30" s="45" t="s">
        <v>516</v>
      </c>
      <c r="C30" s="45" t="s">
        <v>517</v>
      </c>
      <c r="D30" s="45" t="s">
        <v>518</v>
      </c>
      <c r="E30" s="45" t="s">
        <v>519</v>
      </c>
      <c r="F30" s="45" t="s">
        <v>520</v>
      </c>
      <c r="G30" s="45" t="s">
        <v>521</v>
      </c>
      <c r="H30" s="45" t="s">
        <v>522</v>
      </c>
      <c r="I30" s="45" t="s">
        <v>523</v>
      </c>
      <c r="J30" s="45" t="s">
        <v>524</v>
      </c>
      <c r="K30" s="45" t="s">
        <v>525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5.75" hidden="false" customHeight="true" outlineLevel="0" collapsed="false">
      <c r="A31" s="61" t="s">
        <v>317</v>
      </c>
      <c r="B31" s="25" t="s">
        <v>536</v>
      </c>
      <c r="C31" s="28" t="n">
        <f aca="false">'Mão de Obra Estimada - Limpeza'!D44</f>
        <v>160</v>
      </c>
      <c r="D31" s="25" t="s">
        <v>528</v>
      </c>
      <c r="E31" s="46" t="n">
        <f aca="false">1/(4*C31)</f>
        <v>0.0015625</v>
      </c>
      <c r="F31" s="25" t="n">
        <v>8</v>
      </c>
      <c r="G31" s="46" t="n">
        <f aca="false">1/1132.56</f>
        <v>0.000882955428409974</v>
      </c>
      <c r="H31" s="46" t="n">
        <f aca="false">E31*F31*G31</f>
        <v>1.10369428551247E-005</v>
      </c>
      <c r="I31" s="9"/>
      <c r="J31" s="9" t="n">
        <f aca="false">H31*I31</f>
        <v>0</v>
      </c>
      <c r="K31" s="9" t="n">
        <f aca="false">ROUND(J31+J32,2)</f>
        <v>0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5.75" hidden="false" customHeight="true" outlineLevel="0" collapsed="false">
      <c r="A32" s="61"/>
      <c r="B32" s="61"/>
      <c r="C32" s="61"/>
      <c r="D32" s="25" t="s">
        <v>3</v>
      </c>
      <c r="E32" s="46" t="n">
        <f aca="false">1/C31</f>
        <v>0.00625</v>
      </c>
      <c r="F32" s="25" t="n">
        <v>8</v>
      </c>
      <c r="G32" s="46" t="n">
        <f aca="false">1/1132.56</f>
        <v>0.000882955428409974</v>
      </c>
      <c r="H32" s="46" t="n">
        <f aca="false">E32*F32*G32</f>
        <v>4.41477714204987E-005</v>
      </c>
      <c r="I32" s="9"/>
      <c r="J32" s="9" t="n">
        <f aca="false">H32*I32</f>
        <v>0</v>
      </c>
      <c r="K32" s="9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5.75" hidden="false" customHeight="true" outlineLevel="0" collapsed="false">
      <c r="A33" s="61" t="s">
        <v>318</v>
      </c>
      <c r="B33" s="25" t="s">
        <v>534</v>
      </c>
      <c r="C33" s="28" t="n">
        <f aca="false">'Mão de Obra Estimada - Limpeza'!D45</f>
        <v>380</v>
      </c>
      <c r="D33" s="25" t="s">
        <v>528</v>
      </c>
      <c r="E33" s="46" t="n">
        <f aca="false">1/(30*C33)</f>
        <v>8.771929825E-005</v>
      </c>
      <c r="F33" s="25" t="n">
        <v>16</v>
      </c>
      <c r="G33" s="46" t="n">
        <f aca="false">1/188.76</f>
        <v>0.00529773257045984</v>
      </c>
      <c r="H33" s="46" t="n">
        <f aca="false">E33*F33*G33</f>
        <v>7.4354141343505E-006</v>
      </c>
      <c r="I33" s="9" t="n">
        <f aca="false">'Custo Total por Trabalhador'!F342</f>
        <v>5348.973304</v>
      </c>
      <c r="J33" s="9" t="n">
        <f aca="false">H33*I33</f>
        <v>0.0397718317088251</v>
      </c>
      <c r="K33" s="9" t="n">
        <f aca="false">ROUND(J33+J34,2)</f>
        <v>1.34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5.75" hidden="false" customHeight="true" outlineLevel="0" collapsed="false">
      <c r="A34" s="61"/>
      <c r="B34" s="61"/>
      <c r="C34" s="61"/>
      <c r="D34" s="25" t="s">
        <v>3</v>
      </c>
      <c r="E34" s="46" t="n">
        <f aca="false">1/C33</f>
        <v>0.002631578947</v>
      </c>
      <c r="F34" s="25" t="n">
        <v>16</v>
      </c>
      <c r="G34" s="46" t="n">
        <f aca="false">1/188.76</f>
        <v>0.00529773257045984</v>
      </c>
      <c r="H34" s="46" t="n">
        <f aca="false">E34*F34*G34</f>
        <v>0.000223062423988133</v>
      </c>
      <c r="I34" s="9" t="n">
        <f aca="false">'Custo Total por Trabalhador'!$D$342</f>
        <v>5840.555353</v>
      </c>
      <c r="J34" s="9" t="n">
        <f aca="false">H34*I34</f>
        <v>1.30280843447705</v>
      </c>
      <c r="K34" s="9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5.75" hidden="false" customHeight="true" outlineLevel="0" collapsed="false">
      <c r="A35" s="61" t="s">
        <v>319</v>
      </c>
      <c r="B35" s="25" t="s">
        <v>534</v>
      </c>
      <c r="C35" s="28" t="n">
        <f aca="false">'Mão de Obra Estimada - Limpeza'!D46</f>
        <v>380</v>
      </c>
      <c r="D35" s="25" t="s">
        <v>528</v>
      </c>
      <c r="E35" s="46" t="n">
        <f aca="false">1/(30*C35)</f>
        <v>8.771929825E-005</v>
      </c>
      <c r="F35" s="25" t="n">
        <v>16</v>
      </c>
      <c r="G35" s="46" t="n">
        <f aca="false">1/188.76</f>
        <v>0.00529773257045984</v>
      </c>
      <c r="H35" s="46" t="n">
        <f aca="false">E35*F35*G35</f>
        <v>7.4354141343505E-006</v>
      </c>
      <c r="I35" s="9" t="n">
        <f aca="false">'Custo Total por Trabalhador'!F342</f>
        <v>5348.973304</v>
      </c>
      <c r="J35" s="9" t="n">
        <f aca="false">H35*I35</f>
        <v>0.0397718317088251</v>
      </c>
      <c r="K35" s="9" t="n">
        <f aca="false">ROUND(J35+J36,2)</f>
        <v>1.34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5.75" hidden="false" customHeight="true" outlineLevel="0" collapsed="false">
      <c r="A36" s="61"/>
      <c r="B36" s="61"/>
      <c r="C36" s="61"/>
      <c r="D36" s="25" t="s">
        <v>3</v>
      </c>
      <c r="E36" s="46" t="n">
        <f aca="false">1/C35</f>
        <v>0.002631578947</v>
      </c>
      <c r="F36" s="25" t="n">
        <v>16</v>
      </c>
      <c r="G36" s="46" t="n">
        <f aca="false">1/188.76</f>
        <v>0.00529773257045984</v>
      </c>
      <c r="H36" s="46" t="n">
        <f aca="false">E36*F36*G36</f>
        <v>0.000223062423988133</v>
      </c>
      <c r="I36" s="9" t="n">
        <f aca="false">'Custo Total por Trabalhador'!$D$342</f>
        <v>5840.555353</v>
      </c>
      <c r="J36" s="9" t="n">
        <f aca="false">H36*I36</f>
        <v>1.30280843447705</v>
      </c>
      <c r="K36" s="9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5.75" hidden="false" customHeight="true" outlineLevel="0" collapsed="false">
      <c r="A37" s="45" t="s">
        <v>320</v>
      </c>
      <c r="B37" s="45" t="s">
        <v>516</v>
      </c>
      <c r="C37" s="45" t="s">
        <v>517</v>
      </c>
      <c r="D37" s="45" t="s">
        <v>518</v>
      </c>
      <c r="E37" s="45" t="s">
        <v>519</v>
      </c>
      <c r="F37" s="45" t="s">
        <v>537</v>
      </c>
      <c r="G37" s="45" t="s">
        <v>538</v>
      </c>
      <c r="H37" s="45" t="s">
        <v>522</v>
      </c>
      <c r="I37" s="45" t="s">
        <v>523</v>
      </c>
      <c r="J37" s="45" t="s">
        <v>524</v>
      </c>
      <c r="K37" s="45" t="s">
        <v>525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5.75" hidden="false" customHeight="true" outlineLevel="0" collapsed="false">
      <c r="A38" s="61" t="s">
        <v>320</v>
      </c>
      <c r="B38" s="25" t="s">
        <v>536</v>
      </c>
      <c r="C38" s="28" t="n">
        <f aca="false">'Mão de Obra Estimada - Limpeza'!D47</f>
        <v>160</v>
      </c>
      <c r="D38" s="25" t="s">
        <v>528</v>
      </c>
      <c r="E38" s="46" t="n">
        <f aca="false">1/(4*C38)</f>
        <v>0.0015625</v>
      </c>
      <c r="F38" s="25" t="n">
        <v>8</v>
      </c>
      <c r="G38" s="46" t="n">
        <f aca="false">1/1132.56</f>
        <v>0.000882955428409974</v>
      </c>
      <c r="H38" s="46" t="n">
        <f aca="false">E38*F38*G38</f>
        <v>1.10369428551247E-005</v>
      </c>
      <c r="I38" s="9"/>
      <c r="J38" s="9" t="n">
        <f aca="false">H38*I38</f>
        <v>0</v>
      </c>
      <c r="K38" s="9" t="n">
        <f aca="false">ROUND(J38+J39,2)</f>
        <v>0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5.75" hidden="false" customHeight="true" outlineLevel="0" collapsed="false">
      <c r="A39" s="61"/>
      <c r="B39" s="61"/>
      <c r="C39" s="61"/>
      <c r="D39" s="25" t="s">
        <v>3</v>
      </c>
      <c r="E39" s="46" t="n">
        <f aca="false">1/C38</f>
        <v>0.00625</v>
      </c>
      <c r="F39" s="25" t="n">
        <v>8</v>
      </c>
      <c r="G39" s="46" t="n">
        <f aca="false">1/1132.56</f>
        <v>0.000882955428409974</v>
      </c>
      <c r="H39" s="46" t="n">
        <f aca="false">E39*F39*G39</f>
        <v>4.41477714204987E-005</v>
      </c>
      <c r="I39" s="9"/>
      <c r="J39" s="9" t="n">
        <f aca="false">H39*I39</f>
        <v>0</v>
      </c>
      <c r="K39" s="9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5.75" hidden="false" customHeight="true" outlineLevel="0" collapsed="false">
      <c r="A40" s="45" t="s">
        <v>321</v>
      </c>
      <c r="B40" s="45" t="s">
        <v>516</v>
      </c>
      <c r="C40" s="45" t="s">
        <v>517</v>
      </c>
      <c r="D40" s="45" t="s">
        <v>518</v>
      </c>
      <c r="E40" s="45" t="s">
        <v>519</v>
      </c>
      <c r="F40" s="45" t="s">
        <v>520</v>
      </c>
      <c r="G40" s="45" t="s">
        <v>521</v>
      </c>
      <c r="H40" s="45" t="s">
        <v>522</v>
      </c>
      <c r="I40" s="45" t="s">
        <v>523</v>
      </c>
      <c r="J40" s="45" t="s">
        <v>524</v>
      </c>
      <c r="K40" s="45" t="s">
        <v>525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5.75" hidden="false" customHeight="true" outlineLevel="0" collapsed="false">
      <c r="A41" s="61" t="s">
        <v>322</v>
      </c>
      <c r="B41" s="25" t="s">
        <v>527</v>
      </c>
      <c r="C41" s="28" t="n">
        <f aca="false">'Mão de Obra Estimada - Limpeza'!D48</f>
        <v>450</v>
      </c>
      <c r="D41" s="25" t="s">
        <v>528</v>
      </c>
      <c r="E41" s="46" t="n">
        <f aca="false">1/(30*C41)</f>
        <v>7.407407407E-005</v>
      </c>
      <c r="F41" s="25" t="s">
        <v>274</v>
      </c>
      <c r="G41" s="25" t="s">
        <v>274</v>
      </c>
      <c r="H41" s="25" t="s">
        <v>274</v>
      </c>
      <c r="I41" s="9"/>
      <c r="J41" s="9" t="n">
        <f aca="false">E41*I41</f>
        <v>0</v>
      </c>
      <c r="K41" s="9" t="n">
        <f aca="false">ROUND(J41+J42,2)</f>
        <v>0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5.75" hidden="false" customHeight="true" outlineLevel="0" collapsed="false">
      <c r="A42" s="61"/>
      <c r="B42" s="61"/>
      <c r="C42" s="61"/>
      <c r="D42" s="25" t="s">
        <v>3</v>
      </c>
      <c r="E42" s="46" t="n">
        <f aca="false">1/C41</f>
        <v>0.002222222222</v>
      </c>
      <c r="F42" s="25" t="s">
        <v>274</v>
      </c>
      <c r="G42" s="25" t="s">
        <v>274</v>
      </c>
      <c r="H42" s="25" t="s">
        <v>274</v>
      </c>
      <c r="I42" s="9"/>
      <c r="J42" s="9" t="n">
        <f aca="false">E42*I42</f>
        <v>0</v>
      </c>
      <c r="K42" s="9"/>
      <c r="L42" s="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5.75" hidden="false" customHeight="true" outlineLevel="0" collapsed="false">
      <c r="A43" s="11" t="s">
        <v>539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5.75" hidden="false" customHeight="true" outlineLevel="0" collapsed="false">
      <c r="A44" s="7" t="s">
        <v>540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5.75" hidden="false" customHeight="true" outlineLevel="0" collapsed="false">
      <c r="A45" s="7" t="s">
        <v>541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5.75" hidden="false" customHeight="true" outlineLevel="0" collapsed="false">
      <c r="A46" s="7" t="s">
        <v>542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5.75" hidden="false" customHeight="true" outlineLevel="0" collapsed="false">
      <c r="A47" s="7" t="s">
        <v>543</v>
      </c>
      <c r="B47" s="7"/>
      <c r="C47" s="7"/>
      <c r="D47" s="7" t="s">
        <v>544</v>
      </c>
      <c r="E47" s="7"/>
      <c r="F47" s="7"/>
      <c r="G47" s="7"/>
      <c r="H47" s="7"/>
      <c r="I47" s="7"/>
      <c r="J47" s="7"/>
      <c r="K47" s="7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5.75" hidden="false" customHeight="true" outlineLevel="0" collapsed="false">
      <c r="A48" s="7"/>
      <c r="B48" s="7"/>
      <c r="C48" s="7"/>
      <c r="D48" s="7" t="s">
        <v>545</v>
      </c>
      <c r="E48" s="7"/>
      <c r="F48" s="7"/>
      <c r="G48" s="7"/>
      <c r="H48" s="7"/>
      <c r="I48" s="7"/>
      <c r="J48" s="7"/>
      <c r="K48" s="7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5.75" hidden="false" customHeight="true" outlineLevel="0" collapsed="false">
      <c r="A49" s="7"/>
      <c r="B49" s="7"/>
      <c r="C49" s="7"/>
      <c r="D49" s="7" t="s">
        <v>546</v>
      </c>
      <c r="E49" s="7"/>
      <c r="F49" s="7"/>
      <c r="G49" s="7"/>
      <c r="H49" s="7"/>
      <c r="I49" s="7"/>
      <c r="J49" s="7"/>
      <c r="K49" s="7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5.75" hidden="false" customHeight="true" outlineLevel="0" collapsed="false">
      <c r="A50" s="7"/>
      <c r="B50" s="7"/>
      <c r="C50" s="7"/>
      <c r="D50" s="7" t="s">
        <v>547</v>
      </c>
      <c r="E50" s="7"/>
      <c r="F50" s="7"/>
      <c r="G50" s="7"/>
      <c r="H50" s="7"/>
      <c r="I50" s="7"/>
      <c r="J50" s="7"/>
      <c r="K50" s="7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5.75" hidden="false" customHeight="true" outlineLevel="0" collapsed="false">
      <c r="A51" s="7"/>
      <c r="B51" s="7"/>
      <c r="C51" s="7"/>
      <c r="D51" s="7" t="s">
        <v>548</v>
      </c>
      <c r="E51" s="7"/>
      <c r="F51" s="7"/>
      <c r="G51" s="7"/>
      <c r="H51" s="7"/>
      <c r="I51" s="7"/>
      <c r="J51" s="7"/>
      <c r="K51" s="7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5.75" hidden="false" customHeight="true" outlineLevel="0" collapsed="false">
      <c r="A52" s="7"/>
      <c r="B52" s="7"/>
      <c r="C52" s="7"/>
      <c r="D52" s="7" t="s">
        <v>549</v>
      </c>
      <c r="E52" s="7"/>
      <c r="F52" s="7"/>
      <c r="G52" s="7"/>
      <c r="H52" s="7"/>
      <c r="I52" s="7"/>
      <c r="J52" s="7"/>
      <c r="K52" s="7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5" hidden="false" customHeight="true" outlineLevel="0" collapsed="false">
      <c r="A53" s="7" t="s">
        <v>550</v>
      </c>
      <c r="B53" s="7"/>
      <c r="C53" s="7"/>
      <c r="D53" s="7" t="s">
        <v>544</v>
      </c>
      <c r="E53" s="7"/>
      <c r="F53" s="7"/>
      <c r="G53" s="7"/>
      <c r="H53" s="7"/>
      <c r="I53" s="7"/>
      <c r="J53" s="7"/>
      <c r="K53" s="7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5.75" hidden="false" customHeight="true" outlineLevel="0" collapsed="false">
      <c r="A54" s="7"/>
      <c r="B54" s="7"/>
      <c r="C54" s="7"/>
      <c r="D54" s="7" t="s">
        <v>545</v>
      </c>
      <c r="E54" s="7"/>
      <c r="F54" s="7"/>
      <c r="G54" s="7"/>
      <c r="H54" s="7"/>
      <c r="I54" s="7"/>
      <c r="J54" s="7"/>
      <c r="K54" s="7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5.75" hidden="false" customHeight="true" outlineLevel="0" collapsed="false">
      <c r="A55" s="7"/>
      <c r="B55" s="7"/>
      <c r="C55" s="7"/>
      <c r="D55" s="7" t="s">
        <v>546</v>
      </c>
      <c r="E55" s="7"/>
      <c r="F55" s="7"/>
      <c r="G55" s="7"/>
      <c r="H55" s="7"/>
      <c r="I55" s="7"/>
      <c r="J55" s="7"/>
      <c r="K55" s="7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5.75" hidden="false" customHeight="true" outlineLevel="0" collapsed="false">
      <c r="A56" s="7"/>
      <c r="B56" s="7"/>
      <c r="C56" s="7"/>
      <c r="D56" s="7" t="s">
        <v>547</v>
      </c>
      <c r="E56" s="7"/>
      <c r="F56" s="7"/>
      <c r="G56" s="7"/>
      <c r="H56" s="7"/>
      <c r="I56" s="7"/>
      <c r="J56" s="7"/>
      <c r="K56" s="7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5.75" hidden="false" customHeight="true" outlineLevel="0" collapsed="false">
      <c r="A57" s="7"/>
      <c r="B57" s="7"/>
      <c r="C57" s="7"/>
      <c r="D57" s="7" t="s">
        <v>548</v>
      </c>
      <c r="E57" s="7"/>
      <c r="F57" s="7"/>
      <c r="G57" s="7"/>
      <c r="H57" s="7"/>
      <c r="I57" s="7"/>
      <c r="J57" s="7"/>
      <c r="K57" s="7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5.75" hidden="false" customHeight="true" outlineLevel="0" collapsed="false">
      <c r="A58" s="7"/>
      <c r="B58" s="7"/>
      <c r="C58" s="7"/>
      <c r="D58" s="7" t="s">
        <v>549</v>
      </c>
      <c r="E58" s="7"/>
      <c r="F58" s="7"/>
      <c r="G58" s="7"/>
      <c r="H58" s="7"/>
      <c r="I58" s="7"/>
      <c r="J58" s="7"/>
      <c r="K58" s="7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5.75" hidden="false" customHeight="true" outlineLevel="0" collapsed="false">
      <c r="A59" s="7"/>
      <c r="B59" s="7"/>
      <c r="C59" s="7"/>
      <c r="D59" s="7" t="s">
        <v>551</v>
      </c>
      <c r="E59" s="7"/>
      <c r="F59" s="7"/>
      <c r="G59" s="7"/>
      <c r="H59" s="7"/>
      <c r="I59" s="7"/>
      <c r="J59" s="7"/>
      <c r="K59" s="7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5.75" hidden="false" customHeight="true" outlineLevel="0" collapsed="false">
      <c r="A60" s="7" t="s">
        <v>552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5.75" hidden="false" customHeight="true" outlineLevel="0" collapsed="false">
      <c r="A61" s="3"/>
      <c r="B61" s="3"/>
      <c r="C61" s="3"/>
      <c r="D61" s="3"/>
      <c r="E61" s="3"/>
      <c r="F61" s="75"/>
      <c r="G61" s="75"/>
      <c r="H61" s="75"/>
      <c r="I61" s="75"/>
      <c r="J61" s="75"/>
      <c r="K61" s="75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5.7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5.7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5.7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5.7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5.7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5.7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5.7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5.7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5.7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5.7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5.7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5.7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5.7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5.7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5.7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5.7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5.7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5.7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5.7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5.7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5.7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5.7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5.7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5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5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5.7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5.7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5.7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5.7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5.7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5.7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5.7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5.7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5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5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5.7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5.7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5.7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5.7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5.7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5.7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5.7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5.7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5.7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5.7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5.7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5.7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5.7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5.7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5.7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5.7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5.7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5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5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5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5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5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5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5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5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5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5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5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5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5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5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5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5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5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5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5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5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5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5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5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5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5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5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5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5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5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5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5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5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5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5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5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5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5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5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5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5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5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5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5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5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5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5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5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5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5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5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5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5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5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5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5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5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5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5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5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5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5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5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5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5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5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5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5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5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5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5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5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5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5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5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5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5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5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5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5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5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5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5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5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5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5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5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5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5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5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5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5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5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5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5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5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5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5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5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5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5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5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5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5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5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5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5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5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5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5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5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5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5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5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5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5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5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5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5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5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5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5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5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5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5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5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5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5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5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5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5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5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5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5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5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5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5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5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5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5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5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5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5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5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5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5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5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5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5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5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5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5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5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5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5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5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5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5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5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5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5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5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5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5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5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5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5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5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5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5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5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5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5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5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5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5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5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5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5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5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5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5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5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5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5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5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5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5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5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5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5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5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5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5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5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5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5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5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5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5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5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5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5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5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5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5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5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5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5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5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5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5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5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5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5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5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5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5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5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5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5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5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5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5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5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5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5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5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5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5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5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5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5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5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5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5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5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5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5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5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5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5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5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5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5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5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5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5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5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5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5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5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5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5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5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5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5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5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5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5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5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5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5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5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5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5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5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5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5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5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5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5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5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5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5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5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5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5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5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5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5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5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5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5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5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5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5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5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5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5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5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5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5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5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5.7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5.7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5.7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5.7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5.7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5.7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5.7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5.7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5.7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5.7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5.7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5.7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5.7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5.7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5.7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5.7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5.7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5.7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5.7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5.7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5.7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5.7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5.7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5.7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5.7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5.7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5.7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5.7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5.7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5.7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5.7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5.7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5.7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5.7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5.7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5.7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5.7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5.7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5.7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5.7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5.7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5.7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5.7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5.7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5.7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5.7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5.7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5.7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5.7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5.7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5.7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5.7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5.7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5.7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5.7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5.7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5.7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5.7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5.7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5.7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5.7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5.7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5.7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5.7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5.7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5.7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5.7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5.7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5.7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5.7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5.7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5.7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5.7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5.7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5.7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5.7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5.7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5.7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5.7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5.7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5.7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5.7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5.7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5.7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5.7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5.7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5.7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5.7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5.7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5.7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5.7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5.7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5.7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5.7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5.7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5.7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5.7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5.7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5.7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5.7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5.7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5.7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5.7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5.7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5.7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5.7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5.7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5.7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94">
    <mergeCell ref="A1:K1"/>
    <mergeCell ref="L2:U2"/>
    <mergeCell ref="A3:A4"/>
    <mergeCell ref="B3:B4"/>
    <mergeCell ref="C3:C4"/>
    <mergeCell ref="K3:K4"/>
    <mergeCell ref="A5:A6"/>
    <mergeCell ref="B5:B6"/>
    <mergeCell ref="C5:C6"/>
    <mergeCell ref="K5:K6"/>
    <mergeCell ref="A7:A8"/>
    <mergeCell ref="B7:B8"/>
    <mergeCell ref="C7:C8"/>
    <mergeCell ref="K7:K8"/>
    <mergeCell ref="A9:A10"/>
    <mergeCell ref="B9:B10"/>
    <mergeCell ref="C9:C10"/>
    <mergeCell ref="K9:K10"/>
    <mergeCell ref="A11:A12"/>
    <mergeCell ref="B11:B12"/>
    <mergeCell ref="C11:C12"/>
    <mergeCell ref="K11:K12"/>
    <mergeCell ref="A13:A14"/>
    <mergeCell ref="B13:B14"/>
    <mergeCell ref="C13:C14"/>
    <mergeCell ref="K13:K14"/>
    <mergeCell ref="A15:A16"/>
    <mergeCell ref="B15:B16"/>
    <mergeCell ref="C15:C16"/>
    <mergeCell ref="K15:K16"/>
    <mergeCell ref="A18:A19"/>
    <mergeCell ref="B18:B19"/>
    <mergeCell ref="C18:C19"/>
    <mergeCell ref="K18:K19"/>
    <mergeCell ref="A20:A21"/>
    <mergeCell ref="B20:B21"/>
    <mergeCell ref="C20:C21"/>
    <mergeCell ref="K20:K21"/>
    <mergeCell ref="A22:A23"/>
    <mergeCell ref="B22:B23"/>
    <mergeCell ref="C22:C23"/>
    <mergeCell ref="K22:K23"/>
    <mergeCell ref="A24:A25"/>
    <mergeCell ref="B24:B25"/>
    <mergeCell ref="C24:C25"/>
    <mergeCell ref="K24:K25"/>
    <mergeCell ref="A26:A27"/>
    <mergeCell ref="B26:B27"/>
    <mergeCell ref="C26:C27"/>
    <mergeCell ref="K26:K27"/>
    <mergeCell ref="A28:A29"/>
    <mergeCell ref="B28:B29"/>
    <mergeCell ref="C28:C29"/>
    <mergeCell ref="K28:K29"/>
    <mergeCell ref="A31:A32"/>
    <mergeCell ref="B31:B32"/>
    <mergeCell ref="C31:C32"/>
    <mergeCell ref="K31:K32"/>
    <mergeCell ref="A33:A34"/>
    <mergeCell ref="B33:B34"/>
    <mergeCell ref="C33:C34"/>
    <mergeCell ref="K33:K34"/>
    <mergeCell ref="A35:A36"/>
    <mergeCell ref="B35:B36"/>
    <mergeCell ref="C35:C36"/>
    <mergeCell ref="K35:K36"/>
    <mergeCell ref="A38:A39"/>
    <mergeCell ref="B38:B39"/>
    <mergeCell ref="C38:C39"/>
    <mergeCell ref="K38:K39"/>
    <mergeCell ref="A41:A42"/>
    <mergeCell ref="B41:B42"/>
    <mergeCell ref="C41:C42"/>
    <mergeCell ref="K41:K42"/>
    <mergeCell ref="A43:K43"/>
    <mergeCell ref="A44:K44"/>
    <mergeCell ref="A45:K45"/>
    <mergeCell ref="A46:K46"/>
    <mergeCell ref="A47:C52"/>
    <mergeCell ref="D47:K47"/>
    <mergeCell ref="D48:K48"/>
    <mergeCell ref="D49:K49"/>
    <mergeCell ref="D50:K50"/>
    <mergeCell ref="D51:K51"/>
    <mergeCell ref="D52:K52"/>
    <mergeCell ref="A53:C59"/>
    <mergeCell ref="D53:K53"/>
    <mergeCell ref="D54:K54"/>
    <mergeCell ref="D55:K55"/>
    <mergeCell ref="D56:K56"/>
    <mergeCell ref="D57:K57"/>
    <mergeCell ref="D58:K58"/>
    <mergeCell ref="D59:K59"/>
    <mergeCell ref="A60:K60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000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4.4453125" defaultRowHeight="15" zeroHeight="false" outlineLevelRow="0" outlineLevelCol="0"/>
  <cols>
    <col collapsed="false" customWidth="true" hidden="false" outlineLevel="0" max="1" min="1" style="0" width="12.71"/>
    <col collapsed="false" customWidth="true" hidden="false" outlineLevel="0" max="2" min="2" style="0" width="52.71"/>
    <col collapsed="false" customWidth="true" hidden="false" outlineLevel="0" max="5" min="3" style="0" width="14.7"/>
    <col collapsed="false" customWidth="true" hidden="false" outlineLevel="0" max="6" min="6" style="0" width="9.13"/>
    <col collapsed="false" customWidth="true" hidden="false" outlineLevel="0" max="26" min="7" style="0" width="8.71"/>
  </cols>
  <sheetData>
    <row r="1" customFormat="false" ht="15" hidden="false" customHeight="false" outlineLevel="0" collapsed="false">
      <c r="A1" s="1" t="s">
        <v>553</v>
      </c>
      <c r="B1" s="1"/>
      <c r="C1" s="1"/>
      <c r="D1" s="1"/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customFormat="false" ht="15" hidden="false" customHeight="false" outlineLevel="0" collapsed="false">
      <c r="A2" s="38" t="s">
        <v>299</v>
      </c>
      <c r="B2" s="38"/>
      <c r="C2" s="38" t="s">
        <v>300</v>
      </c>
      <c r="D2" s="38" t="s">
        <v>554</v>
      </c>
      <c r="E2" s="38" t="s">
        <v>71</v>
      </c>
      <c r="F2" s="2" t="s">
        <v>555</v>
      </c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customFormat="false" ht="15" hidden="false" customHeight="true" outlineLevel="0" collapsed="false">
      <c r="A3" s="5" t="s">
        <v>301</v>
      </c>
      <c r="B3" s="7" t="s">
        <v>302</v>
      </c>
      <c r="C3" s="39" t="n">
        <f aca="false">'Áreas - Tamanho (m²)'!C3</f>
        <v>0</v>
      </c>
      <c r="D3" s="9" t="n">
        <f aca="false">'Metro Quadrado (R$)'!K3</f>
        <v>5.02</v>
      </c>
      <c r="E3" s="9" t="n">
        <f aca="false">ROUND(C3*D3,2)</f>
        <v>0</v>
      </c>
      <c r="F3" s="2" t="s">
        <v>556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customFormat="false" ht="15" hidden="false" customHeight="false" outlineLevel="0" collapsed="false">
      <c r="A4" s="5"/>
      <c r="B4" s="7" t="s">
        <v>303</v>
      </c>
      <c r="C4" s="39" t="n">
        <f aca="false">'Áreas - Tamanho (m²)'!C4</f>
        <v>1651.32</v>
      </c>
      <c r="D4" s="9" t="n">
        <f aca="false">'Metro Quadrado (R$)'!K5</f>
        <v>5.02</v>
      </c>
      <c r="E4" s="9" t="n">
        <f aca="false">ROUND(C4*D4,2)</f>
        <v>8289.63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customFormat="false" ht="15" hidden="false" customHeight="false" outlineLevel="0" collapsed="false">
      <c r="A5" s="5"/>
      <c r="B5" s="7" t="s">
        <v>304</v>
      </c>
      <c r="C5" s="39" t="n">
        <f aca="false">'Áreas - Tamanho (m²)'!C5</f>
        <v>288.91</v>
      </c>
      <c r="D5" s="9" t="n">
        <f aca="false">'Metro Quadrado (R$)'!K7</f>
        <v>14.94</v>
      </c>
      <c r="E5" s="9" t="n">
        <f aca="false">ROUND(C5*D5,2)</f>
        <v>4316.32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customFormat="false" ht="15" hidden="false" customHeight="false" outlineLevel="0" collapsed="false">
      <c r="A6" s="5"/>
      <c r="B6" s="7" t="s">
        <v>305</v>
      </c>
      <c r="C6" s="39" t="n">
        <f aca="false">'Áreas - Tamanho (m²)'!C6</f>
        <v>38.65</v>
      </c>
      <c r="D6" s="9" t="n">
        <f aca="false">'Metro Quadrado (R$)'!K9</f>
        <v>2.41</v>
      </c>
      <c r="E6" s="9" t="n">
        <f aca="false">ROUND(C6*D6,2)</f>
        <v>93.15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customFormat="false" ht="15" hidden="false" customHeight="false" outlineLevel="0" collapsed="false">
      <c r="A7" s="5"/>
      <c r="B7" s="7" t="s">
        <v>306</v>
      </c>
      <c r="C7" s="39" t="n">
        <f aca="false">'Áreas - Tamanho (m²)'!C7</f>
        <v>205.52</v>
      </c>
      <c r="D7" s="9" t="n">
        <f aca="false">'Metro Quadrado (R$)'!K11</f>
        <v>3.34</v>
      </c>
      <c r="E7" s="9" t="n">
        <f aca="false">ROUND(C7*D7,2)</f>
        <v>686.44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customFormat="false" ht="15" hidden="false" customHeight="false" outlineLevel="0" collapsed="false">
      <c r="A8" s="5"/>
      <c r="B8" s="7" t="s">
        <v>307</v>
      </c>
      <c r="C8" s="39" t="n">
        <f aca="false">'Áreas - Tamanho (m²)'!C8</f>
        <v>463.41</v>
      </c>
      <c r="D8" s="9" t="n">
        <f aca="false">'Metro Quadrado (R$)'!K13</f>
        <v>4.01</v>
      </c>
      <c r="E8" s="9" t="n">
        <f aca="false">ROUND(C8*D8,2)</f>
        <v>1858.27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customFormat="false" ht="15" hidden="false" customHeight="false" outlineLevel="0" collapsed="false">
      <c r="A9" s="5"/>
      <c r="B9" s="7" t="s">
        <v>308</v>
      </c>
      <c r="C9" s="39" t="n">
        <f aca="false">'Áreas - Tamanho (m²)'!C9</f>
        <v>241.17</v>
      </c>
      <c r="D9" s="9" t="n">
        <f aca="false">'Metro Quadrado (R$)'!K15</f>
        <v>22.41</v>
      </c>
      <c r="E9" s="9" t="n">
        <f aca="false">ROUND(C9*D9,2)</f>
        <v>5404.62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customFormat="false" ht="15" hidden="false" customHeight="true" outlineLevel="0" collapsed="false">
      <c r="A10" s="5" t="s">
        <v>309</v>
      </c>
      <c r="B10" s="7" t="s">
        <v>310</v>
      </c>
      <c r="C10" s="39" t="n">
        <f aca="false">'Áreas - Tamanho (m²)'!C10</f>
        <v>605.73</v>
      </c>
      <c r="D10" s="9" t="n">
        <f aca="false">'Metro Quadrado (R$)'!K18</f>
        <v>2.23</v>
      </c>
      <c r="E10" s="9" t="n">
        <f aca="false">ROUND(C10*D10,2)</f>
        <v>1350.78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customFormat="false" ht="15" hidden="false" customHeight="false" outlineLevel="0" collapsed="false">
      <c r="A11" s="5"/>
      <c r="B11" s="7" t="s">
        <v>311</v>
      </c>
      <c r="C11" s="39" t="n">
        <f aca="false">'Áreas - Tamanho (m²)'!C11</f>
        <v>8692.6</v>
      </c>
      <c r="D11" s="9" t="n">
        <f aca="false">'Metro Quadrado (R$)'!K20</f>
        <v>0.67</v>
      </c>
      <c r="E11" s="9" t="n">
        <f aca="false">ROUND(C11*D11,2)</f>
        <v>5824.04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customFormat="false" ht="15" hidden="false" customHeight="false" outlineLevel="0" collapsed="false">
      <c r="A12" s="5"/>
      <c r="B12" s="7" t="s">
        <v>312</v>
      </c>
      <c r="C12" s="39" t="n">
        <f aca="false">'Áreas - Tamanho (m²)'!C12</f>
        <v>0</v>
      </c>
      <c r="D12" s="9" t="n">
        <f aca="false">'Metro Quadrado (R$)'!K22</f>
        <v>0.38</v>
      </c>
      <c r="E12" s="9" t="n">
        <f aca="false">ROUND(C12*D12,2)</f>
        <v>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customFormat="false" ht="15" hidden="false" customHeight="false" outlineLevel="0" collapsed="false">
      <c r="A13" s="5"/>
      <c r="B13" s="7" t="s">
        <v>313</v>
      </c>
      <c r="C13" s="39" t="n">
        <f aca="false">'Áreas - Tamanho (m²)'!C13</f>
        <v>0</v>
      </c>
      <c r="D13" s="9" t="n">
        <f aca="false">'Metro Quadrado (R$)'!K24</f>
        <v>0.19</v>
      </c>
      <c r="E13" s="9" t="n">
        <f aca="false">ROUND(C13*D13,2)</f>
        <v>0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customFormat="false" ht="15" hidden="false" customHeight="false" outlineLevel="0" collapsed="false">
      <c r="A14" s="5"/>
      <c r="B14" s="7" t="s">
        <v>314</v>
      </c>
      <c r="C14" s="39" t="n">
        <f aca="false">'Áreas - Tamanho (m²)'!C14</f>
        <v>10846.11</v>
      </c>
      <c r="D14" s="9" t="n">
        <f aca="false">'Metro Quadrado (R$)'!K26</f>
        <v>0.09</v>
      </c>
      <c r="E14" s="9" t="n">
        <f aca="false">ROUND(C14*D14,2)</f>
        <v>976.15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customFormat="false" ht="15" hidden="false" customHeight="false" outlineLevel="0" collapsed="false">
      <c r="A15" s="5"/>
      <c r="B15" s="7" t="s">
        <v>315</v>
      </c>
      <c r="C15" s="39" t="n">
        <f aca="false">'Áreas - Tamanho (m²)'!C15</f>
        <v>0</v>
      </c>
      <c r="D15" s="9" t="n">
        <f aca="false">'Metro Quadrado (R$)'!K28</f>
        <v>0.06</v>
      </c>
      <c r="E15" s="9" t="n">
        <f aca="false">ROUND(C15*D15,2)</f>
        <v>0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customFormat="false" ht="15" hidden="false" customHeight="true" outlineLevel="0" collapsed="false">
      <c r="A16" s="5" t="s">
        <v>316</v>
      </c>
      <c r="B16" s="7" t="s">
        <v>317</v>
      </c>
      <c r="C16" s="39" t="n">
        <f aca="false">'Áreas - Tamanho (m²)'!C16</f>
        <v>0</v>
      </c>
      <c r="D16" s="9" t="n">
        <f aca="false">'Metro Quadrado (R$)'!K31</f>
        <v>0</v>
      </c>
      <c r="E16" s="9" t="n">
        <f aca="false">ROUND(C16*D16,2)</f>
        <v>0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customFormat="false" ht="15" hidden="false" customHeight="false" outlineLevel="0" collapsed="false">
      <c r="A17" s="5"/>
      <c r="B17" s="7" t="s">
        <v>318</v>
      </c>
      <c r="C17" s="39" t="n">
        <f aca="false">'Áreas - Tamanho (m²)'!C17</f>
        <v>508.18</v>
      </c>
      <c r="D17" s="9" t="n">
        <f aca="false">'Metro Quadrado (R$)'!K33</f>
        <v>1.34</v>
      </c>
      <c r="E17" s="9" t="n">
        <f aca="false">ROUND(C17*D17,2)</f>
        <v>680.96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customFormat="false" ht="15" hidden="false" customHeight="false" outlineLevel="0" collapsed="false">
      <c r="A18" s="5"/>
      <c r="B18" s="7" t="s">
        <v>319</v>
      </c>
      <c r="C18" s="39" t="n">
        <f aca="false">'Áreas - Tamanho (m²)'!C18</f>
        <v>457</v>
      </c>
      <c r="D18" s="9" t="n">
        <f aca="false">'Metro Quadrado (R$)'!K35</f>
        <v>1.34</v>
      </c>
      <c r="E18" s="9" t="n">
        <f aca="false">ROUND(C18*D18,2)</f>
        <v>612.38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customFormat="false" ht="15" hidden="false" customHeight="false" outlineLevel="0" collapsed="false">
      <c r="A19" s="5" t="s">
        <v>320</v>
      </c>
      <c r="B19" s="7" t="s">
        <v>320</v>
      </c>
      <c r="C19" s="39" t="n">
        <f aca="false">'Áreas - Tamanho (m²)'!C19</f>
        <v>0</v>
      </c>
      <c r="D19" s="9" t="n">
        <f aca="false">'Metro Quadrado (R$)'!K38</f>
        <v>0</v>
      </c>
      <c r="E19" s="9" t="n">
        <f aca="false">ROUND(C19*D19,2)</f>
        <v>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customFormat="false" ht="15" hidden="false" customHeight="false" outlineLevel="0" collapsed="false">
      <c r="A20" s="5" t="s">
        <v>321</v>
      </c>
      <c r="B20" s="7" t="s">
        <v>322</v>
      </c>
      <c r="C20" s="39" t="n">
        <f aca="false">'Áreas - Tamanho (m²)'!C20</f>
        <v>0</v>
      </c>
      <c r="D20" s="9" t="n">
        <f aca="false">'Metro Quadrado (R$)'!K41</f>
        <v>0</v>
      </c>
      <c r="E20" s="9" t="n">
        <f aca="false">ROUND(C20*D20,2)</f>
        <v>0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customFormat="false" ht="15.75" hidden="false" customHeight="true" outlineLevel="0" collapsed="false">
      <c r="A21" s="1" t="s">
        <v>553</v>
      </c>
      <c r="B21" s="1"/>
      <c r="C21" s="1"/>
      <c r="D21" s="1"/>
      <c r="E21" s="83" t="n">
        <f aca="false">SUM(E3:E20)</f>
        <v>30092.74</v>
      </c>
      <c r="F21" s="2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customFormat="false" ht="15.75" hidden="false" customHeight="true" outlineLevel="0" collapsed="false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customFormat="false" ht="15.75" hidden="false" customHeight="true" outlineLevel="0" collapsed="false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customFormat="false" ht="15.75" hidden="false" customHeight="true" outlineLevel="0" collapsed="false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customFormat="false" ht="15.75" hidden="false" customHeight="true" outlineLevel="0" collapsed="false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customFormat="false" ht="15.75" hidden="false" customHeight="true" outlineLevel="0" collapsed="false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customFormat="false" ht="15.75" hidden="false" customHeight="true" outlineLevel="0" collapsed="false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customFormat="false" ht="15.75" hidden="false" customHeight="true" outlineLevel="0" collapsed="false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customFormat="false" ht="15.75" hidden="false" customHeight="true" outlineLevel="0" collapsed="false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customFormat="false" ht="15.75" hidden="false" customHeight="true" outlineLevel="0" collapsed="false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customFormat="false" ht="15.75" hidden="false" customHeight="true" outlineLevel="0" collapsed="false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customFormat="false" ht="15.75" hidden="false" customHeight="true" outlineLevel="0" collapsed="false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customFormat="false" ht="15.75" hidden="false" customHeight="true" outlineLevel="0" collapsed="false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customFormat="false" ht="15.75" hidden="false" customHeight="true" outlineLevel="0" collapsed="false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customFormat="false" ht="15.75" hidden="false" customHeight="true" outlineLevel="0" collapsed="false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customFormat="false" ht="15.75" hidden="false" customHeight="true" outlineLevel="0" collapsed="false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customFormat="false" ht="15.75" hidden="false" customHeight="true" outlineLevel="0" collapsed="false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customFormat="false" ht="15.75" hidden="false" customHeight="true" outlineLevel="0" collapsed="false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customFormat="false" ht="15.75" hidden="false" customHeight="true" outlineLevel="0" collapsed="false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customFormat="false" ht="15.75" hidden="false" customHeight="true" outlineLevel="0" collapsed="false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customFormat="false" ht="15.75" hidden="false" customHeight="true" outlineLevel="0" collapsed="false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customFormat="false" ht="15.75" hidden="false" customHeight="true" outlineLevel="0" collapsed="false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customFormat="false" ht="15.75" hidden="false" customHeight="true" outlineLevel="0" collapsed="false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customFormat="false" ht="15.75" hidden="false" customHeight="true" outlineLevel="0" collapsed="false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customFormat="false" ht="15.75" hidden="false" customHeight="true" outlineLevel="0" collapsed="false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customFormat="false" ht="15.75" hidden="false" customHeight="true" outlineLevel="0" collapsed="false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customFormat="false" ht="15.75" hidden="false" customHeight="true" outlineLevel="0" collapsed="false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customFormat="false" ht="15.75" hidden="false" customHeight="true" outlineLevel="0" collapsed="false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customFormat="false" ht="15.75" hidden="false" customHeight="true" outlineLevel="0" collapsed="false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customFormat="false" ht="15.75" hidden="false" customHeight="true" outlineLevel="0" collapsed="false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customFormat="false" ht="15.75" hidden="false" customHeight="true" outlineLevel="0" collapsed="false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customFormat="false" ht="15.75" hidden="false" customHeight="true" outlineLevel="0" collapsed="false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customFormat="false" ht="15.75" hidden="false" customHeight="true" outlineLevel="0" collapsed="false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customFormat="false" ht="15.75" hidden="false" customHeight="true" outlineLevel="0" collapsed="false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customFormat="false" ht="15.75" hidden="false" customHeight="true" outlineLevel="0" collapsed="false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customFormat="false" ht="15.75" hidden="false" customHeight="true" outlineLevel="0" collapsed="false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customFormat="false" ht="15.75" hidden="false" customHeight="true" outlineLevel="0" collapsed="false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customFormat="false" ht="15.75" hidden="false" customHeight="true" outlineLevel="0" collapsed="false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customFormat="false" ht="15.75" hidden="false" customHeight="true" outlineLevel="0" collapsed="false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customFormat="false" ht="15.75" hidden="false" customHeight="true" outlineLevel="0" collapsed="false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customFormat="false" ht="15.75" hidden="false" customHeight="true" outlineLevel="0" collapsed="false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customFormat="false" ht="15.75" hidden="false" customHeight="true" outlineLevel="0" collapsed="false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customFormat="false" ht="15.75" hidden="false" customHeight="true" outlineLevel="0" collapsed="false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customFormat="false" ht="15.75" hidden="false" customHeight="true" outlineLevel="0" collapsed="false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customFormat="false" ht="15.75" hidden="false" customHeight="true" outlineLevel="0" collapsed="false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customFormat="false" ht="15.75" hidden="false" customHeight="true" outlineLevel="0" collapsed="false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customFormat="false" ht="15.75" hidden="false" customHeight="true" outlineLevel="0" collapsed="false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customFormat="false" ht="15.75" hidden="false" customHeight="true" outlineLevel="0" collapsed="false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customFormat="false" ht="15.75" hidden="false" customHeight="true" outlineLevel="0" collapsed="false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customFormat="false" ht="15.75" hidden="false" customHeight="true" outlineLevel="0" collapsed="false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customFormat="false" ht="15.75" hidden="false" customHeight="true" outlineLevel="0" collapsed="false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customFormat="false" ht="15.75" hidden="false" customHeight="true" outlineLevel="0" collapsed="false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customFormat="false" ht="15.75" hidden="false" customHeight="true" outlineLevel="0" collapsed="false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customFormat="false" ht="15.75" hidden="false" customHeight="true" outlineLevel="0" collapsed="false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customFormat="false" ht="15.75" hidden="false" customHeight="true" outlineLevel="0" collapsed="false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customFormat="false" ht="15.75" hidden="false" customHeight="true" outlineLevel="0" collapsed="false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customFormat="false" ht="15.75" hidden="false" customHeight="true" outlineLevel="0" collapsed="false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customFormat="false" ht="15.75" hidden="false" customHeight="true" outlineLevel="0" collapsed="false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customFormat="false" ht="15.75" hidden="false" customHeight="true" outlineLevel="0" collapsed="false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customFormat="false" ht="15.75" hidden="false" customHeight="true" outlineLevel="0" collapsed="false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customFormat="false" ht="15.75" hidden="false" customHeight="true" outlineLevel="0" collapsed="false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customFormat="false" ht="15.75" hidden="false" customHeight="true" outlineLevel="0" collapsed="false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customFormat="false" ht="15.75" hidden="false" customHeight="true" outlineLevel="0" collapsed="false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customFormat="false" ht="15.75" hidden="false" customHeight="true" outlineLevel="0" collapsed="false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customFormat="false" ht="15.75" hidden="false" customHeight="true" outlineLevel="0" collapsed="false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customFormat="false" ht="15.75" hidden="false" customHeight="true" outlineLevel="0" collapsed="false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customFormat="false" ht="15.75" hidden="false" customHeight="true" outlineLevel="0" collapsed="false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customFormat="false" ht="15.75" hidden="false" customHeight="true" outlineLevel="0" collapsed="false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customFormat="false" ht="15.75" hidden="false" customHeight="true" outlineLevel="0" collapsed="false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customFormat="false" ht="15.75" hidden="false" customHeight="true" outlineLevel="0" collapsed="false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customFormat="false" ht="15.75" hidden="false" customHeight="true" outlineLevel="0" collapsed="false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customFormat="false" ht="15.75" hidden="false" customHeight="true" outlineLevel="0" collapsed="false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customFormat="false" ht="15.75" hidden="false" customHeight="true" outlineLevel="0" collapsed="false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customFormat="false" ht="15.75" hidden="false" customHeight="true" outlineLevel="0" collapsed="false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customFormat="false" ht="15.75" hidden="false" customHeight="true" outlineLevel="0" collapsed="false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customFormat="false" ht="15.75" hidden="false" customHeight="true" outlineLevel="0" collapsed="false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customFormat="false" ht="15.75" hidden="false" customHeight="true" outlineLevel="0" collapsed="false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customFormat="false" ht="15.75" hidden="false" customHeight="true" outlineLevel="0" collapsed="false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customFormat="false" ht="15.75" hidden="false" customHeight="true" outlineLevel="0" collapsed="false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customFormat="false" ht="15.75" hidden="false" customHeight="true" outlineLevel="0" collapsed="false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customFormat="false" ht="15.75" hidden="false" customHeight="true" outlineLevel="0" collapsed="false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customFormat="false" ht="15.75" hidden="false" customHeight="true" outlineLevel="0" collapsed="false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customFormat="false" ht="15.75" hidden="false" customHeight="true" outlineLevel="0" collapsed="false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customFormat="false" ht="15.75" hidden="false" customHeight="true" outlineLevel="0" collapsed="false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customFormat="false" ht="15.75" hidden="false" customHeight="true" outlineLevel="0" collapsed="false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customFormat="false" ht="15.75" hidden="false" customHeight="true" outlineLevel="0" collapsed="false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customFormat="false" ht="15.75" hidden="false" customHeight="true" outlineLevel="0" collapsed="false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customFormat="false" ht="15.75" hidden="false" customHeight="true" outlineLevel="0" collapsed="false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customFormat="false" ht="15.75" hidden="false" customHeight="true" outlineLevel="0" collapsed="false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customFormat="false" ht="15.75" hidden="false" customHeight="true" outlineLevel="0" collapsed="false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customFormat="false" ht="15.75" hidden="false" customHeight="true" outlineLevel="0" collapsed="false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customFormat="false" ht="15.75" hidden="false" customHeight="true" outlineLevel="0" collapsed="false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customFormat="false" ht="15.75" hidden="false" customHeight="true" outlineLevel="0" collapsed="false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customFormat="false" ht="15.75" hidden="false" customHeight="true" outlineLevel="0" collapsed="false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customFormat="false" ht="15.75" hidden="false" customHeight="true" outlineLevel="0" collapsed="false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customFormat="false" ht="15.75" hidden="false" customHeight="true" outlineLevel="0" collapsed="false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customFormat="false" ht="15.75" hidden="false" customHeight="true" outlineLevel="0" collapsed="false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customFormat="false" ht="15.75" hidden="false" customHeight="true" outlineLevel="0" collapsed="false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customFormat="false" ht="15.75" hidden="false" customHeight="true" outlineLevel="0" collapsed="false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customFormat="false" ht="15.75" hidden="false" customHeight="true" outlineLevel="0" collapsed="false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customFormat="false" ht="15.75" hidden="false" customHeight="true" outlineLevel="0" collapsed="false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customFormat="false" ht="15.75" hidden="false" customHeight="true" outlineLevel="0" collapsed="false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customFormat="false" ht="15.75" hidden="false" customHeight="true" outlineLevel="0" collapsed="false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customFormat="false" ht="15.75" hidden="false" customHeight="true" outlineLevel="0" collapsed="false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customFormat="false" ht="15.75" hidden="false" customHeight="true" outlineLevel="0" collapsed="false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customFormat="false" ht="15.75" hidden="false" customHeight="true" outlineLevel="0" collapsed="false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customFormat="false" ht="15.75" hidden="false" customHeight="true" outlineLevel="0" collapsed="false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customFormat="false" ht="15.75" hidden="false" customHeight="true" outlineLevel="0" collapsed="false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customFormat="false" ht="15.75" hidden="false" customHeight="true" outlineLevel="0" collapsed="false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customFormat="false" ht="15.75" hidden="false" customHeight="true" outlineLevel="0" collapsed="false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customFormat="false" ht="15.75" hidden="false" customHeight="true" outlineLevel="0" collapsed="false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customFormat="false" ht="15.75" hidden="false" customHeight="true" outlineLevel="0" collapsed="false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customFormat="false" ht="15.75" hidden="false" customHeight="true" outlineLevel="0" collapsed="false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customFormat="false" ht="15.75" hidden="false" customHeight="true" outlineLevel="0" collapsed="false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customFormat="false" ht="15.75" hidden="false" customHeight="true" outlineLevel="0" collapsed="false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customFormat="false" ht="15.75" hidden="false" customHeight="true" outlineLevel="0" collapsed="false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customFormat="false" ht="15.75" hidden="false" customHeight="true" outlineLevel="0" collapsed="false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customFormat="false" ht="15.75" hidden="false" customHeight="true" outlineLevel="0" collapsed="false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customFormat="false" ht="15.75" hidden="false" customHeight="true" outlineLevel="0" collapsed="false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customFormat="false" ht="15.75" hidden="false" customHeight="true" outlineLevel="0" collapsed="false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customFormat="false" ht="15.75" hidden="false" customHeight="true" outlineLevel="0" collapsed="false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customFormat="false" ht="15.75" hidden="false" customHeight="true" outlineLevel="0" collapsed="false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customFormat="false" ht="15.75" hidden="false" customHeight="true" outlineLevel="0" collapsed="false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customFormat="false" ht="15.75" hidden="false" customHeight="true" outlineLevel="0" collapsed="false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customFormat="false" ht="15.75" hidden="false" customHeight="true" outlineLevel="0" collapsed="false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customFormat="false" ht="15.75" hidden="false" customHeight="true" outlineLevel="0" collapsed="false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customFormat="false" ht="15.75" hidden="false" customHeight="true" outlineLevel="0" collapsed="false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customFormat="false" ht="15.75" hidden="false" customHeight="true" outlineLevel="0" collapsed="false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customFormat="false" ht="15.75" hidden="false" customHeight="true" outlineLevel="0" collapsed="false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customFormat="false" ht="15.75" hidden="false" customHeight="true" outlineLevel="0" collapsed="false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customFormat="false" ht="15.75" hidden="false" customHeight="true" outlineLevel="0" collapsed="false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customFormat="false" ht="15.75" hidden="false" customHeight="true" outlineLevel="0" collapsed="false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customFormat="false" ht="15.75" hidden="false" customHeight="true" outlineLevel="0" collapsed="false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customFormat="false" ht="15.75" hidden="false" customHeight="true" outlineLevel="0" collapsed="false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customFormat="false" ht="15.75" hidden="false" customHeight="true" outlineLevel="0" collapsed="false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customFormat="false" ht="15.75" hidden="false" customHeight="true" outlineLevel="0" collapsed="false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customFormat="false" ht="15.75" hidden="false" customHeight="true" outlineLevel="0" collapsed="false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customFormat="false" ht="15.75" hidden="false" customHeight="true" outlineLevel="0" collapsed="false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customFormat="false" ht="15.75" hidden="false" customHeight="true" outlineLevel="0" collapsed="false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customFormat="false" ht="15.75" hidden="false" customHeight="true" outlineLevel="0" collapsed="false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customFormat="false" ht="15.75" hidden="false" customHeight="true" outlineLevel="0" collapsed="false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customFormat="false" ht="15.75" hidden="false" customHeight="true" outlineLevel="0" collapsed="false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customFormat="false" ht="15.75" hidden="false" customHeight="true" outlineLevel="0" collapsed="false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customFormat="false" ht="15.75" hidden="false" customHeight="true" outlineLevel="0" collapsed="false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customFormat="false" ht="15.75" hidden="false" customHeight="true" outlineLevel="0" collapsed="false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customFormat="false" ht="15.75" hidden="false" customHeight="true" outlineLevel="0" collapsed="false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customFormat="false" ht="15.75" hidden="false" customHeight="true" outlineLevel="0" collapsed="false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customFormat="false" ht="15.75" hidden="false" customHeight="true" outlineLevel="0" collapsed="false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customFormat="false" ht="15.75" hidden="false" customHeight="true" outlineLevel="0" collapsed="false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customFormat="false" ht="15.75" hidden="false" customHeight="true" outlineLevel="0" collapsed="false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customFormat="false" ht="15.75" hidden="false" customHeight="true" outlineLevel="0" collapsed="false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customFormat="false" ht="15.75" hidden="false" customHeight="true" outlineLevel="0" collapsed="false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customFormat="false" ht="15.75" hidden="false" customHeight="true" outlineLevel="0" collapsed="false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customFormat="false" ht="15.75" hidden="false" customHeight="true" outlineLevel="0" collapsed="false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customFormat="false" ht="15.75" hidden="false" customHeight="true" outlineLevel="0" collapsed="false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customFormat="false" ht="15.75" hidden="false" customHeight="true" outlineLevel="0" collapsed="false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customFormat="false" ht="15.75" hidden="false" customHeight="true" outlineLevel="0" collapsed="false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customFormat="false" ht="15.75" hidden="false" customHeight="true" outlineLevel="0" collapsed="false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customFormat="false" ht="15.75" hidden="false" customHeight="true" outlineLevel="0" collapsed="false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customFormat="false" ht="15.75" hidden="false" customHeight="true" outlineLevel="0" collapsed="false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customFormat="false" ht="15.75" hidden="false" customHeight="true" outlineLevel="0" collapsed="false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customFormat="false" ht="15.75" hidden="false" customHeight="true" outlineLevel="0" collapsed="false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customFormat="false" ht="15.75" hidden="false" customHeight="true" outlineLevel="0" collapsed="false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customFormat="false" ht="15.75" hidden="false" customHeight="true" outlineLevel="0" collapsed="false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customFormat="false" ht="15.75" hidden="false" customHeight="true" outlineLevel="0" collapsed="false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customFormat="false" ht="15.75" hidden="false" customHeight="true" outlineLevel="0" collapsed="false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customFormat="false" ht="15.75" hidden="false" customHeight="true" outlineLevel="0" collapsed="false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customFormat="false" ht="15.75" hidden="false" customHeight="true" outlineLevel="0" collapsed="false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customFormat="false" ht="15.75" hidden="false" customHeight="true" outlineLevel="0" collapsed="false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customFormat="false" ht="15.75" hidden="false" customHeight="true" outlineLevel="0" collapsed="false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customFormat="false" ht="15.75" hidden="false" customHeight="true" outlineLevel="0" collapsed="false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customFormat="false" ht="15.75" hidden="false" customHeight="true" outlineLevel="0" collapsed="false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customFormat="false" ht="15.75" hidden="false" customHeight="true" outlineLevel="0" collapsed="false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customFormat="false" ht="15.75" hidden="false" customHeight="true" outlineLevel="0" collapsed="false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customFormat="false" ht="15.75" hidden="false" customHeight="true" outlineLevel="0" collapsed="false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customFormat="false" ht="15.75" hidden="false" customHeight="true" outlineLevel="0" collapsed="false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customFormat="false" ht="15.75" hidden="false" customHeight="true" outlineLevel="0" collapsed="false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customFormat="false" ht="15.75" hidden="false" customHeight="true" outlineLevel="0" collapsed="false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customFormat="false" ht="15.75" hidden="false" customHeight="true" outlineLevel="0" collapsed="false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customFormat="false" ht="15.75" hidden="false" customHeight="true" outlineLevel="0" collapsed="false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customFormat="false" ht="15.75" hidden="false" customHeight="true" outlineLevel="0" collapsed="false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customFormat="false" ht="15.75" hidden="false" customHeight="true" outlineLevel="0" collapsed="false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customFormat="false" ht="15.75" hidden="false" customHeight="true" outlineLevel="0" collapsed="false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customFormat="false" ht="15.75" hidden="false" customHeight="true" outlineLevel="0" collapsed="false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customFormat="false" ht="15.75" hidden="false" customHeight="true" outlineLevel="0" collapsed="false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customFormat="false" ht="15.75" hidden="false" customHeight="true" outlineLevel="0" collapsed="false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customFormat="false" ht="15.75" hidden="false" customHeight="true" outlineLevel="0" collapsed="false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customFormat="false" ht="15.75" hidden="false" customHeight="true" outlineLevel="0" collapsed="false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customFormat="false" ht="15.75" hidden="false" customHeight="true" outlineLevel="0" collapsed="false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customFormat="false" ht="15.75" hidden="false" customHeight="true" outlineLevel="0" collapsed="false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customFormat="false" ht="15.75" hidden="false" customHeight="true" outlineLevel="0" collapsed="false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customFormat="false" ht="15.75" hidden="false" customHeight="true" outlineLevel="0" collapsed="false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customFormat="false" ht="15.75" hidden="false" customHeight="true" outlineLevel="0" collapsed="false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customFormat="false" ht="15.75" hidden="false" customHeight="true" outlineLevel="0" collapsed="false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customFormat="false" ht="15.75" hidden="false" customHeight="true" outlineLevel="0" collapsed="false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customFormat="false" ht="15.75" hidden="false" customHeight="true" outlineLevel="0" collapsed="false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customFormat="false" ht="15.75" hidden="false" customHeight="true" outlineLevel="0" collapsed="false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customFormat="false" ht="15.75" hidden="false" customHeight="true" outlineLevel="0" collapsed="false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customFormat="false" ht="15.75" hidden="false" customHeight="true" outlineLevel="0" collapsed="false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customFormat="false" ht="15.75" hidden="false" customHeight="true" outlineLevel="0" collapsed="false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customFormat="false" ht="15.75" hidden="false" customHeight="true" outlineLevel="0" collapsed="false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customFormat="false" ht="15.75" hidden="false" customHeight="true" outlineLevel="0" collapsed="false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customFormat="false" ht="15.75" hidden="false" customHeight="true" outlineLevel="0" collapsed="false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customFormat="false" ht="15.75" hidden="false" customHeight="true" outlineLevel="0" collapsed="false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customFormat="false" ht="15.75" hidden="false" customHeight="true" outlineLevel="0" collapsed="false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customFormat="false" ht="15.75" hidden="false" customHeight="true" outlineLevel="0" collapsed="false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customFormat="false" ht="15.75" hidden="false" customHeight="true" outlineLevel="0" collapsed="false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customFormat="false" ht="15.75" hidden="false" customHeight="true" outlineLevel="0" collapsed="false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customFormat="false" ht="15.75" hidden="false" customHeight="true" outlineLevel="0" collapsed="false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customFormat="false" ht="15.75" hidden="false" customHeight="true" outlineLevel="0" collapsed="false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customFormat="false" ht="15.75" hidden="false" customHeight="true" outlineLevel="0" collapsed="false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customFormat="false" ht="15.75" hidden="false" customHeight="true" outlineLevel="0" collapsed="false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customFormat="false" ht="15.75" hidden="false" customHeight="true" outlineLevel="0" collapsed="false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customFormat="false" ht="15.75" hidden="false" customHeight="true" outlineLevel="0" collapsed="false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customFormat="false" ht="15.75" hidden="false" customHeight="true" outlineLevel="0" collapsed="false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customFormat="false" ht="15.75" hidden="false" customHeight="true" outlineLevel="0" collapsed="false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customFormat="false" ht="15.75" hidden="false" customHeight="true" outlineLevel="0" collapsed="false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customFormat="false" ht="15.75" hidden="false" customHeight="true" outlineLevel="0" collapsed="false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customFormat="false" ht="15.75" hidden="false" customHeight="true" outlineLevel="0" collapsed="false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customFormat="false" ht="15.75" hidden="false" customHeight="true" outlineLevel="0" collapsed="false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customFormat="false" ht="15.75" hidden="false" customHeight="true" outlineLevel="0" collapsed="false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customFormat="false" ht="15.75" hidden="false" customHeight="true" outlineLevel="0" collapsed="false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customFormat="false" ht="15.75" hidden="false" customHeight="true" outlineLevel="0" collapsed="false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customFormat="false" ht="15.75" hidden="false" customHeight="true" outlineLevel="0" collapsed="false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customFormat="false" ht="15.75" hidden="false" customHeight="true" outlineLevel="0" collapsed="false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customFormat="false" ht="15.75" hidden="false" customHeight="true" outlineLevel="0" collapsed="false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customFormat="false" ht="15.75" hidden="false" customHeight="true" outlineLevel="0" collapsed="false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customFormat="false" ht="15.75" hidden="false" customHeight="true" outlineLevel="0" collapsed="false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customFormat="false" ht="15.75" hidden="false" customHeight="true" outlineLevel="0" collapsed="false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customFormat="false" ht="15.75" hidden="false" customHeight="true" outlineLevel="0" collapsed="false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customFormat="false" ht="15.75" hidden="false" customHeight="true" outlineLevel="0" collapsed="false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customFormat="false" ht="15.75" hidden="false" customHeight="true" outlineLevel="0" collapsed="false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customFormat="false" ht="15.75" hidden="false" customHeight="true" outlineLevel="0" collapsed="false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customFormat="false" ht="15.75" hidden="false" customHeight="true" outlineLevel="0" collapsed="false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customFormat="false" ht="15.75" hidden="false" customHeight="true" outlineLevel="0" collapsed="false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customFormat="false" ht="15.75" hidden="false" customHeight="true" outlineLevel="0" collapsed="false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customFormat="false" ht="15.75" hidden="false" customHeight="true" outlineLevel="0" collapsed="false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customFormat="false" ht="15.75" hidden="false" customHeight="true" outlineLevel="0" collapsed="false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customFormat="false" ht="15.75" hidden="false" customHeight="true" outlineLevel="0" collapsed="false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customFormat="false" ht="15.75" hidden="false" customHeight="true" outlineLevel="0" collapsed="false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customFormat="false" ht="15.75" hidden="false" customHeight="true" outlineLevel="0" collapsed="false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customFormat="false" ht="15.75" hidden="false" customHeight="true" outlineLevel="0" collapsed="false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customFormat="false" ht="15.75" hidden="false" customHeight="true" outlineLevel="0" collapsed="false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customFormat="false" ht="15.75" hidden="false" customHeight="true" outlineLevel="0" collapsed="false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customFormat="false" ht="15.75" hidden="false" customHeight="true" outlineLevel="0" collapsed="false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customFormat="false" ht="15.75" hidden="false" customHeight="true" outlineLevel="0" collapsed="false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customFormat="false" ht="15.75" hidden="false" customHeight="true" outlineLevel="0" collapsed="false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customFormat="false" ht="15.75" hidden="false" customHeight="true" outlineLevel="0" collapsed="false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customFormat="false" ht="15.75" hidden="false" customHeight="true" outlineLevel="0" collapsed="false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customFormat="false" ht="15.75" hidden="false" customHeight="true" outlineLevel="0" collapsed="false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customFormat="false" ht="15.75" hidden="false" customHeight="true" outlineLevel="0" collapsed="false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customFormat="false" ht="15.75" hidden="false" customHeight="true" outlineLevel="0" collapsed="false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customFormat="false" ht="15.75" hidden="false" customHeight="true" outlineLevel="0" collapsed="false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customFormat="false" ht="15.75" hidden="false" customHeight="true" outlineLevel="0" collapsed="false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customFormat="false" ht="15.75" hidden="false" customHeight="true" outlineLevel="0" collapsed="false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customFormat="false" ht="15.75" hidden="false" customHeight="true" outlineLevel="0" collapsed="false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customFormat="false" ht="15.75" hidden="false" customHeight="true" outlineLevel="0" collapsed="false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customFormat="false" ht="15.75" hidden="false" customHeight="true" outlineLevel="0" collapsed="false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customFormat="false" ht="15.75" hidden="false" customHeight="true" outlineLevel="0" collapsed="false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customFormat="false" ht="15.75" hidden="false" customHeight="true" outlineLevel="0" collapsed="false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customFormat="false" ht="15.75" hidden="false" customHeight="true" outlineLevel="0" collapsed="false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customFormat="false" ht="15.75" hidden="false" customHeight="true" outlineLevel="0" collapsed="false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customFormat="false" ht="15.75" hidden="false" customHeight="true" outlineLevel="0" collapsed="false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customFormat="false" ht="15.75" hidden="false" customHeight="true" outlineLevel="0" collapsed="false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customFormat="false" ht="15.75" hidden="false" customHeight="true" outlineLevel="0" collapsed="false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customFormat="false" ht="15.75" hidden="false" customHeight="true" outlineLevel="0" collapsed="false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customFormat="false" ht="15.75" hidden="false" customHeight="true" outlineLevel="0" collapsed="false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customFormat="false" ht="15.75" hidden="false" customHeight="true" outlineLevel="0" collapsed="false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customFormat="false" ht="15.75" hidden="false" customHeight="true" outlineLevel="0" collapsed="false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customFormat="false" ht="15.75" hidden="false" customHeight="true" outlineLevel="0" collapsed="false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customFormat="false" ht="15.75" hidden="false" customHeight="true" outlineLevel="0" collapsed="false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customFormat="false" ht="15.75" hidden="false" customHeight="true" outlineLevel="0" collapsed="false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customFormat="false" ht="15.75" hidden="false" customHeight="true" outlineLevel="0" collapsed="false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customFormat="false" ht="15.75" hidden="false" customHeight="true" outlineLevel="0" collapsed="false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customFormat="false" ht="15.75" hidden="false" customHeight="true" outlineLevel="0" collapsed="false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customFormat="false" ht="15.75" hidden="false" customHeight="true" outlineLevel="0" collapsed="false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customFormat="false" ht="15.75" hidden="false" customHeight="true" outlineLevel="0" collapsed="false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customFormat="false" ht="15.75" hidden="false" customHeight="true" outlineLevel="0" collapsed="false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customFormat="false" ht="15.75" hidden="false" customHeight="true" outlineLevel="0" collapsed="false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customFormat="false" ht="15.75" hidden="false" customHeight="true" outlineLevel="0" collapsed="false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customFormat="false" ht="15.75" hidden="false" customHeight="true" outlineLevel="0" collapsed="false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customFormat="false" ht="15.75" hidden="false" customHeight="true" outlineLevel="0" collapsed="false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customFormat="false" ht="15.75" hidden="false" customHeight="true" outlineLevel="0" collapsed="false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customFormat="false" ht="15.75" hidden="false" customHeight="true" outlineLevel="0" collapsed="false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customFormat="false" ht="15.75" hidden="false" customHeight="true" outlineLevel="0" collapsed="false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customFormat="false" ht="15.75" hidden="false" customHeight="true" outlineLevel="0" collapsed="false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customFormat="false" ht="15.75" hidden="false" customHeight="true" outlineLevel="0" collapsed="false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customFormat="false" ht="15.75" hidden="false" customHeight="true" outlineLevel="0" collapsed="false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customFormat="false" ht="15.75" hidden="false" customHeight="true" outlineLevel="0" collapsed="false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customFormat="false" ht="15.75" hidden="false" customHeight="true" outlineLevel="0" collapsed="false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customFormat="false" ht="15.75" hidden="false" customHeight="true" outlineLevel="0" collapsed="false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customFormat="false" ht="15.75" hidden="false" customHeight="true" outlineLevel="0" collapsed="false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customFormat="false" ht="15.75" hidden="false" customHeight="true" outlineLevel="0" collapsed="false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customFormat="false" ht="15.75" hidden="false" customHeight="true" outlineLevel="0" collapsed="false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customFormat="false" ht="15.75" hidden="false" customHeight="true" outlineLevel="0" collapsed="false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customFormat="false" ht="15.75" hidden="false" customHeight="true" outlineLevel="0" collapsed="false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customFormat="false" ht="15.75" hidden="false" customHeight="true" outlineLevel="0" collapsed="false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customFormat="false" ht="15.75" hidden="false" customHeight="true" outlineLevel="0" collapsed="false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customFormat="false" ht="15.75" hidden="false" customHeight="true" outlineLevel="0" collapsed="false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customFormat="false" ht="15.75" hidden="false" customHeight="true" outlineLevel="0" collapsed="false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customFormat="false" ht="15.75" hidden="false" customHeight="true" outlineLevel="0" collapsed="false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customFormat="false" ht="15.75" hidden="false" customHeight="true" outlineLevel="0" collapsed="false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customFormat="false" ht="15.75" hidden="false" customHeight="true" outlineLevel="0" collapsed="false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customFormat="false" ht="15.75" hidden="false" customHeight="true" outlineLevel="0" collapsed="false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customFormat="false" ht="15.75" hidden="false" customHeight="true" outlineLevel="0" collapsed="false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customFormat="false" ht="15.75" hidden="false" customHeight="true" outlineLevel="0" collapsed="false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customFormat="false" ht="15.75" hidden="false" customHeight="true" outlineLevel="0" collapsed="false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customFormat="false" ht="15.75" hidden="false" customHeight="true" outlineLevel="0" collapsed="false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customFormat="false" ht="15.75" hidden="false" customHeight="true" outlineLevel="0" collapsed="false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customFormat="false" ht="15.75" hidden="false" customHeight="true" outlineLevel="0" collapsed="false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customFormat="false" ht="15.75" hidden="false" customHeight="true" outlineLevel="0" collapsed="false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customFormat="false" ht="15.75" hidden="false" customHeight="true" outlineLevel="0" collapsed="false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customFormat="false" ht="15.75" hidden="false" customHeight="true" outlineLevel="0" collapsed="false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customFormat="false" ht="15.75" hidden="false" customHeight="true" outlineLevel="0" collapsed="false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customFormat="false" ht="15.75" hidden="false" customHeight="true" outlineLevel="0" collapsed="false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customFormat="false" ht="15.75" hidden="false" customHeight="true" outlineLevel="0" collapsed="false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customFormat="false" ht="15.75" hidden="false" customHeight="true" outlineLevel="0" collapsed="false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customFormat="false" ht="15.75" hidden="false" customHeight="true" outlineLevel="0" collapsed="false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customFormat="false" ht="15.75" hidden="false" customHeight="true" outlineLevel="0" collapsed="false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customFormat="false" ht="15.75" hidden="false" customHeight="true" outlineLevel="0" collapsed="false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customFormat="false" ht="15.75" hidden="false" customHeight="true" outlineLevel="0" collapsed="false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customFormat="false" ht="15.75" hidden="false" customHeight="true" outlineLevel="0" collapsed="false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customFormat="false" ht="15.75" hidden="false" customHeight="true" outlineLevel="0" collapsed="false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customFormat="false" ht="15.75" hidden="false" customHeight="true" outlineLevel="0" collapsed="false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customFormat="false" ht="15.75" hidden="false" customHeight="true" outlineLevel="0" collapsed="false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customFormat="false" ht="15.75" hidden="false" customHeight="true" outlineLevel="0" collapsed="false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customFormat="false" ht="15.75" hidden="false" customHeight="true" outlineLevel="0" collapsed="false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customFormat="false" ht="15.75" hidden="false" customHeight="true" outlineLevel="0" collapsed="false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customFormat="false" ht="15.75" hidden="false" customHeight="true" outlineLevel="0" collapsed="false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customFormat="false" ht="15.75" hidden="false" customHeight="true" outlineLevel="0" collapsed="false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customFormat="false" ht="15.75" hidden="false" customHeight="true" outlineLevel="0" collapsed="false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customFormat="false" ht="15.75" hidden="false" customHeight="true" outlineLevel="0" collapsed="false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customFormat="false" ht="15.75" hidden="false" customHeight="true" outlineLevel="0" collapsed="false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customFormat="false" ht="15.75" hidden="false" customHeight="true" outlineLevel="0" collapsed="false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customFormat="false" ht="15.75" hidden="false" customHeight="true" outlineLevel="0" collapsed="false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customFormat="false" ht="15.75" hidden="false" customHeight="true" outlineLevel="0" collapsed="false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customFormat="false" ht="15.75" hidden="false" customHeight="true" outlineLevel="0" collapsed="false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customFormat="false" ht="15.75" hidden="false" customHeight="true" outlineLevel="0" collapsed="false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customFormat="false" ht="15.75" hidden="false" customHeight="true" outlineLevel="0" collapsed="false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customFormat="false" ht="15.75" hidden="false" customHeight="true" outlineLevel="0" collapsed="false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customFormat="false" ht="15.75" hidden="false" customHeight="true" outlineLevel="0" collapsed="false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customFormat="false" ht="15.75" hidden="false" customHeight="true" outlineLevel="0" collapsed="false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customFormat="false" ht="15.75" hidden="false" customHeight="true" outlineLevel="0" collapsed="false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customFormat="false" ht="15.75" hidden="false" customHeight="true" outlineLevel="0" collapsed="false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customFormat="false" ht="15.75" hidden="false" customHeight="true" outlineLevel="0" collapsed="false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customFormat="false" ht="15.75" hidden="false" customHeight="true" outlineLevel="0" collapsed="false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customFormat="false" ht="15.75" hidden="false" customHeight="true" outlineLevel="0" collapsed="false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customFormat="false" ht="15.75" hidden="false" customHeight="true" outlineLevel="0" collapsed="false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customFormat="false" ht="15.75" hidden="false" customHeight="true" outlineLevel="0" collapsed="false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customFormat="false" ht="15.75" hidden="false" customHeight="true" outlineLevel="0" collapsed="false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customFormat="false" ht="15.75" hidden="false" customHeight="true" outlineLevel="0" collapsed="false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customFormat="false" ht="15.75" hidden="false" customHeight="true" outlineLevel="0" collapsed="false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customFormat="false" ht="15.75" hidden="false" customHeight="true" outlineLevel="0" collapsed="false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customFormat="false" ht="15.75" hidden="false" customHeight="true" outlineLevel="0" collapsed="false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customFormat="false" ht="15.75" hidden="false" customHeight="true" outlineLevel="0" collapsed="false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customFormat="false" ht="15.75" hidden="false" customHeight="true" outlineLevel="0" collapsed="false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customFormat="false" ht="15.75" hidden="false" customHeight="true" outlineLevel="0" collapsed="false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customFormat="false" ht="15.75" hidden="false" customHeight="true" outlineLevel="0" collapsed="false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customFormat="false" ht="15.75" hidden="false" customHeight="true" outlineLevel="0" collapsed="false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customFormat="false" ht="15.75" hidden="false" customHeight="true" outlineLevel="0" collapsed="false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customFormat="false" ht="15.75" hidden="false" customHeight="true" outlineLevel="0" collapsed="false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customFormat="false" ht="15.75" hidden="false" customHeight="true" outlineLevel="0" collapsed="false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customFormat="false" ht="15.75" hidden="false" customHeight="true" outlineLevel="0" collapsed="false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customFormat="false" ht="15.75" hidden="false" customHeight="true" outlineLevel="0" collapsed="false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customFormat="false" ht="15.75" hidden="false" customHeight="true" outlineLevel="0" collapsed="false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customFormat="false" ht="15.75" hidden="false" customHeight="true" outlineLevel="0" collapsed="false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customFormat="false" ht="15.75" hidden="false" customHeight="true" outlineLevel="0" collapsed="false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customFormat="false" ht="15.75" hidden="false" customHeight="true" outlineLevel="0" collapsed="false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customFormat="false" ht="15.75" hidden="false" customHeight="true" outlineLevel="0" collapsed="false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customFormat="false" ht="15.75" hidden="false" customHeight="true" outlineLevel="0" collapsed="false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customFormat="false" ht="15.75" hidden="false" customHeight="true" outlineLevel="0" collapsed="false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customFormat="false" ht="15.75" hidden="false" customHeight="true" outlineLevel="0" collapsed="false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customFormat="false" ht="15.75" hidden="false" customHeight="true" outlineLevel="0" collapsed="false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customFormat="false" ht="15.75" hidden="false" customHeight="true" outlineLevel="0" collapsed="false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customFormat="false" ht="15.75" hidden="false" customHeight="true" outlineLevel="0" collapsed="false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customFormat="false" ht="15.75" hidden="false" customHeight="true" outlineLevel="0" collapsed="false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customFormat="false" ht="15.75" hidden="false" customHeight="true" outlineLevel="0" collapsed="false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customFormat="false" ht="15.75" hidden="false" customHeight="true" outlineLevel="0" collapsed="false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customFormat="false" ht="15.75" hidden="false" customHeight="true" outlineLevel="0" collapsed="false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customFormat="false" ht="15.75" hidden="false" customHeight="true" outlineLevel="0" collapsed="false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customFormat="false" ht="15.75" hidden="false" customHeight="true" outlineLevel="0" collapsed="false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customFormat="false" ht="15.75" hidden="false" customHeight="true" outlineLevel="0" collapsed="false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customFormat="false" ht="15.75" hidden="false" customHeight="true" outlineLevel="0" collapsed="false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customFormat="false" ht="15.75" hidden="false" customHeight="true" outlineLevel="0" collapsed="false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customFormat="false" ht="15.75" hidden="false" customHeight="true" outlineLevel="0" collapsed="false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customFormat="false" ht="15.75" hidden="false" customHeight="true" outlineLevel="0" collapsed="false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customFormat="false" ht="15.75" hidden="false" customHeight="true" outlineLevel="0" collapsed="false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customFormat="false" ht="15.75" hidden="false" customHeight="true" outlineLevel="0" collapsed="false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customFormat="false" ht="15.75" hidden="false" customHeight="true" outlineLevel="0" collapsed="false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customFormat="false" ht="15.75" hidden="false" customHeight="true" outlineLevel="0" collapsed="false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customFormat="false" ht="15.75" hidden="false" customHeight="true" outlineLevel="0" collapsed="false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customFormat="false" ht="15.75" hidden="false" customHeight="true" outlineLevel="0" collapsed="false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customFormat="false" ht="15.75" hidden="false" customHeight="true" outlineLevel="0" collapsed="false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customFormat="false" ht="15.75" hidden="false" customHeight="true" outlineLevel="0" collapsed="false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customFormat="false" ht="15.75" hidden="false" customHeight="true" outlineLevel="0" collapsed="false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customFormat="false" ht="15.75" hidden="false" customHeight="true" outlineLevel="0" collapsed="false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customFormat="false" ht="15.75" hidden="false" customHeight="true" outlineLevel="0" collapsed="false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customFormat="false" ht="15.75" hidden="false" customHeight="true" outlineLevel="0" collapsed="false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customFormat="false" ht="15.75" hidden="false" customHeight="true" outlineLevel="0" collapsed="false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customFormat="false" ht="15.75" hidden="false" customHeight="true" outlineLevel="0" collapsed="false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customFormat="false" ht="15.75" hidden="false" customHeight="true" outlineLevel="0" collapsed="false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customFormat="false" ht="15.75" hidden="false" customHeight="true" outlineLevel="0" collapsed="false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customFormat="false" ht="15.75" hidden="false" customHeight="true" outlineLevel="0" collapsed="false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customFormat="false" ht="15.75" hidden="false" customHeight="true" outlineLevel="0" collapsed="false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customFormat="false" ht="15.75" hidden="false" customHeight="true" outlineLevel="0" collapsed="false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customFormat="false" ht="15.75" hidden="false" customHeight="true" outlineLevel="0" collapsed="false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customFormat="false" ht="15.75" hidden="false" customHeight="true" outlineLevel="0" collapsed="false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customFormat="false" ht="15.75" hidden="false" customHeight="true" outlineLevel="0" collapsed="false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customFormat="false" ht="15.75" hidden="false" customHeight="true" outlineLevel="0" collapsed="false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customFormat="false" ht="15.75" hidden="false" customHeight="true" outlineLevel="0" collapsed="false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customFormat="false" ht="15.75" hidden="false" customHeight="true" outlineLevel="0" collapsed="false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customFormat="false" ht="15.75" hidden="false" customHeight="true" outlineLevel="0" collapsed="false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customFormat="false" ht="15.75" hidden="false" customHeight="true" outlineLevel="0" collapsed="false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customFormat="false" ht="15.75" hidden="false" customHeight="true" outlineLevel="0" collapsed="false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customFormat="false" ht="15.75" hidden="false" customHeight="true" outlineLevel="0" collapsed="false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customFormat="false" ht="15.75" hidden="false" customHeight="true" outlineLevel="0" collapsed="false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customFormat="false" ht="15.75" hidden="false" customHeight="true" outlineLevel="0" collapsed="false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customFormat="false" ht="15.75" hidden="false" customHeight="true" outlineLevel="0" collapsed="false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customFormat="false" ht="15.75" hidden="false" customHeight="true" outlineLevel="0" collapsed="false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customFormat="false" ht="15.75" hidden="false" customHeight="true" outlineLevel="0" collapsed="false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customFormat="false" ht="15.75" hidden="false" customHeight="true" outlineLevel="0" collapsed="false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customFormat="false" ht="15.75" hidden="false" customHeight="true" outlineLevel="0" collapsed="false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customFormat="false" ht="15.75" hidden="false" customHeight="true" outlineLevel="0" collapsed="false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customFormat="false" ht="15.75" hidden="false" customHeight="true" outlineLevel="0" collapsed="false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customFormat="false" ht="15.75" hidden="false" customHeight="true" outlineLevel="0" collapsed="false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customFormat="false" ht="15.75" hidden="false" customHeight="true" outlineLevel="0" collapsed="false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customFormat="false" ht="15.75" hidden="false" customHeight="true" outlineLevel="0" collapsed="false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customFormat="false" ht="15.75" hidden="false" customHeight="true" outlineLevel="0" collapsed="false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customFormat="false" ht="15.75" hidden="false" customHeight="true" outlineLevel="0" collapsed="false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customFormat="false" ht="15.75" hidden="false" customHeight="true" outlineLevel="0" collapsed="false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customFormat="false" ht="15.75" hidden="false" customHeight="true" outlineLevel="0" collapsed="false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customFormat="false" ht="15.75" hidden="false" customHeight="true" outlineLevel="0" collapsed="false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customFormat="false" ht="15.75" hidden="false" customHeight="true" outlineLevel="0" collapsed="false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customFormat="false" ht="15.75" hidden="false" customHeight="true" outlineLevel="0" collapsed="false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customFormat="false" ht="15.75" hidden="false" customHeight="true" outlineLevel="0" collapsed="false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customFormat="false" ht="15.75" hidden="false" customHeight="true" outlineLevel="0" collapsed="false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customFormat="false" ht="15.75" hidden="false" customHeight="true" outlineLevel="0" collapsed="false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customFormat="false" ht="15.75" hidden="false" customHeight="true" outlineLevel="0" collapsed="false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customFormat="false" ht="15.75" hidden="false" customHeight="true" outlineLevel="0" collapsed="false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customFormat="false" ht="15.75" hidden="false" customHeight="true" outlineLevel="0" collapsed="false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customFormat="false" ht="15.75" hidden="false" customHeight="true" outlineLevel="0" collapsed="false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customFormat="false" ht="15.75" hidden="false" customHeight="true" outlineLevel="0" collapsed="false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customFormat="false" ht="15.75" hidden="false" customHeight="true" outlineLevel="0" collapsed="false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customFormat="false" ht="15.75" hidden="false" customHeight="true" outlineLevel="0" collapsed="false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customFormat="false" ht="15.75" hidden="false" customHeight="true" outlineLevel="0" collapsed="false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customFormat="false" ht="15.75" hidden="false" customHeight="true" outlineLevel="0" collapsed="false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customFormat="false" ht="15.75" hidden="false" customHeight="true" outlineLevel="0" collapsed="false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customFormat="false" ht="15.75" hidden="false" customHeight="true" outlineLevel="0" collapsed="false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customFormat="false" ht="15.75" hidden="false" customHeight="true" outlineLevel="0" collapsed="false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customFormat="false" ht="15.75" hidden="false" customHeight="true" outlineLevel="0" collapsed="false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customFormat="false" ht="15.75" hidden="false" customHeight="true" outlineLevel="0" collapsed="false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customFormat="false" ht="15.75" hidden="false" customHeight="true" outlineLevel="0" collapsed="false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customFormat="false" ht="15.75" hidden="false" customHeight="true" outlineLevel="0" collapsed="false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customFormat="false" ht="15.75" hidden="false" customHeight="true" outlineLevel="0" collapsed="false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customFormat="false" ht="15.75" hidden="false" customHeight="true" outlineLevel="0" collapsed="false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customFormat="false" ht="15.75" hidden="false" customHeight="true" outlineLevel="0" collapsed="false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customFormat="false" ht="15.75" hidden="false" customHeight="true" outlineLevel="0" collapsed="false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customFormat="false" ht="15.75" hidden="false" customHeight="true" outlineLevel="0" collapsed="false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customFormat="false" ht="15.75" hidden="false" customHeight="true" outlineLevel="0" collapsed="false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customFormat="false" ht="15.75" hidden="false" customHeight="true" outlineLevel="0" collapsed="false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customFormat="false" ht="15.75" hidden="false" customHeight="true" outlineLevel="0" collapsed="false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customFormat="false" ht="15.75" hidden="false" customHeight="true" outlineLevel="0" collapsed="false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customFormat="false" ht="15.75" hidden="false" customHeight="true" outlineLevel="0" collapsed="false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customFormat="false" ht="15.75" hidden="false" customHeight="true" outlineLevel="0" collapsed="false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customFormat="false" ht="15.75" hidden="false" customHeight="true" outlineLevel="0" collapsed="false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customFormat="false" ht="15.75" hidden="false" customHeight="true" outlineLevel="0" collapsed="false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customFormat="false" ht="15.75" hidden="false" customHeight="true" outlineLevel="0" collapsed="false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customFormat="false" ht="15.75" hidden="false" customHeight="true" outlineLevel="0" collapsed="false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customFormat="false" ht="15.75" hidden="false" customHeight="true" outlineLevel="0" collapsed="false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customFormat="false" ht="15.75" hidden="false" customHeight="true" outlineLevel="0" collapsed="false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customFormat="false" ht="15.75" hidden="false" customHeight="true" outlineLevel="0" collapsed="false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customFormat="false" ht="15.75" hidden="false" customHeight="true" outlineLevel="0" collapsed="false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customFormat="false" ht="15.75" hidden="false" customHeight="true" outlineLevel="0" collapsed="false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customFormat="false" ht="15.75" hidden="false" customHeight="true" outlineLevel="0" collapsed="false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customFormat="false" ht="15.75" hidden="false" customHeight="true" outlineLevel="0" collapsed="false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customFormat="false" ht="15.75" hidden="false" customHeight="true" outlineLevel="0" collapsed="false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customFormat="false" ht="15.75" hidden="false" customHeight="true" outlineLevel="0" collapsed="false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customFormat="false" ht="15.75" hidden="false" customHeight="true" outlineLevel="0" collapsed="false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customFormat="false" ht="15.75" hidden="false" customHeight="true" outlineLevel="0" collapsed="false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customFormat="false" ht="15.75" hidden="false" customHeight="true" outlineLevel="0" collapsed="false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customFormat="false" ht="15.75" hidden="false" customHeight="true" outlineLevel="0" collapsed="false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customFormat="false" ht="15.75" hidden="false" customHeight="true" outlineLevel="0" collapsed="false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customFormat="false" ht="15.75" hidden="false" customHeight="true" outlineLevel="0" collapsed="false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customFormat="false" ht="15.75" hidden="false" customHeight="true" outlineLevel="0" collapsed="false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customFormat="false" ht="15.75" hidden="false" customHeight="true" outlineLevel="0" collapsed="false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customFormat="false" ht="15.75" hidden="false" customHeight="true" outlineLevel="0" collapsed="false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customFormat="false" ht="15.75" hidden="false" customHeight="true" outlineLevel="0" collapsed="false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customFormat="false" ht="15.75" hidden="false" customHeight="true" outlineLevel="0" collapsed="false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customFormat="false" ht="15.75" hidden="false" customHeight="true" outlineLevel="0" collapsed="false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customFormat="false" ht="15.75" hidden="false" customHeight="true" outlineLevel="0" collapsed="false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customFormat="false" ht="15.75" hidden="false" customHeight="true" outlineLevel="0" collapsed="false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customFormat="false" ht="15.75" hidden="false" customHeight="true" outlineLevel="0" collapsed="false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customFormat="false" ht="15.75" hidden="false" customHeight="true" outlineLevel="0" collapsed="false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customFormat="false" ht="15.75" hidden="false" customHeight="true" outlineLevel="0" collapsed="false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customFormat="false" ht="15.75" hidden="false" customHeight="true" outlineLevel="0" collapsed="false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customFormat="false" ht="15.75" hidden="false" customHeight="true" outlineLevel="0" collapsed="false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customFormat="false" ht="15.75" hidden="false" customHeight="true" outlineLevel="0" collapsed="false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customFormat="false" ht="15.75" hidden="false" customHeight="true" outlineLevel="0" collapsed="false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customFormat="false" ht="15.75" hidden="false" customHeight="true" outlineLevel="0" collapsed="false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customFormat="false" ht="15.75" hidden="false" customHeight="true" outlineLevel="0" collapsed="false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customFormat="false" ht="15.75" hidden="false" customHeight="true" outlineLevel="0" collapsed="false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customFormat="false" ht="15.75" hidden="false" customHeight="true" outlineLevel="0" collapsed="false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customFormat="false" ht="15.75" hidden="false" customHeight="true" outlineLevel="0" collapsed="false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customFormat="false" ht="15.75" hidden="false" customHeight="true" outlineLevel="0" collapsed="false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customFormat="false" ht="15.75" hidden="false" customHeight="true" outlineLevel="0" collapsed="false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customFormat="false" ht="15.75" hidden="false" customHeight="true" outlineLevel="0" collapsed="false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customFormat="false" ht="15.75" hidden="false" customHeight="true" outlineLevel="0" collapsed="false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customFormat="false" ht="15.75" hidden="false" customHeight="true" outlineLevel="0" collapsed="false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customFormat="false" ht="15.75" hidden="false" customHeight="true" outlineLevel="0" collapsed="false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customFormat="false" ht="15.75" hidden="false" customHeight="true" outlineLevel="0" collapsed="false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customFormat="false" ht="15.75" hidden="false" customHeight="true" outlineLevel="0" collapsed="false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customFormat="false" ht="15.75" hidden="false" customHeight="true" outlineLevel="0" collapsed="false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customFormat="false" ht="15.75" hidden="false" customHeight="true" outlineLevel="0" collapsed="false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customFormat="false" ht="15.75" hidden="false" customHeight="true" outlineLevel="0" collapsed="false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customFormat="false" ht="15.75" hidden="false" customHeight="true" outlineLevel="0" collapsed="false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customFormat="false" ht="15.75" hidden="false" customHeight="true" outlineLevel="0" collapsed="false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customFormat="false" ht="15.75" hidden="false" customHeight="true" outlineLevel="0" collapsed="false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customFormat="false" ht="15.75" hidden="false" customHeight="true" outlineLevel="0" collapsed="false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customFormat="false" ht="15.75" hidden="false" customHeight="true" outlineLevel="0" collapsed="false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customFormat="false" ht="15.75" hidden="false" customHeight="true" outlineLevel="0" collapsed="false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customFormat="false" ht="15.75" hidden="false" customHeight="true" outlineLevel="0" collapsed="false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customFormat="false" ht="15.75" hidden="false" customHeight="true" outlineLevel="0" collapsed="false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customFormat="false" ht="15.75" hidden="false" customHeight="true" outlineLevel="0" collapsed="false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customFormat="false" ht="15.75" hidden="false" customHeight="true" outlineLevel="0" collapsed="false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customFormat="false" ht="15.75" hidden="false" customHeight="true" outlineLevel="0" collapsed="false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customFormat="false" ht="15.75" hidden="false" customHeight="true" outlineLevel="0" collapsed="false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customFormat="false" ht="15.75" hidden="false" customHeight="true" outlineLevel="0" collapsed="false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customFormat="false" ht="15.75" hidden="false" customHeight="true" outlineLevel="0" collapsed="false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customFormat="false" ht="15.75" hidden="false" customHeight="true" outlineLevel="0" collapsed="false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customFormat="false" ht="15.75" hidden="false" customHeight="true" outlineLevel="0" collapsed="false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customFormat="false" ht="15.75" hidden="false" customHeight="true" outlineLevel="0" collapsed="false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customFormat="false" ht="15.75" hidden="false" customHeight="true" outlineLevel="0" collapsed="false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customFormat="false" ht="15.75" hidden="false" customHeight="true" outlineLevel="0" collapsed="false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customFormat="false" ht="15.75" hidden="false" customHeight="true" outlineLevel="0" collapsed="false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customFormat="false" ht="15.75" hidden="false" customHeight="true" outlineLevel="0" collapsed="false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customFormat="false" ht="15.75" hidden="false" customHeight="true" outlineLevel="0" collapsed="false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customFormat="false" ht="15.75" hidden="false" customHeight="true" outlineLevel="0" collapsed="false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customFormat="false" ht="15.75" hidden="false" customHeight="true" outlineLevel="0" collapsed="false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customFormat="false" ht="15.75" hidden="false" customHeight="true" outlineLevel="0" collapsed="false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customFormat="false" ht="15.75" hidden="false" customHeight="true" outlineLevel="0" collapsed="false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customFormat="false" ht="15.75" hidden="false" customHeight="true" outlineLevel="0" collapsed="false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customFormat="false" ht="15.75" hidden="false" customHeight="true" outlineLevel="0" collapsed="false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customFormat="false" ht="15.75" hidden="false" customHeight="true" outlineLevel="0" collapsed="false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customFormat="false" ht="15.75" hidden="false" customHeight="true" outlineLevel="0" collapsed="false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customFormat="false" ht="15.75" hidden="false" customHeight="true" outlineLevel="0" collapsed="false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customFormat="false" ht="15.75" hidden="false" customHeight="true" outlineLevel="0" collapsed="false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customFormat="false" ht="15.75" hidden="false" customHeight="true" outlineLevel="0" collapsed="false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customFormat="false" ht="15.75" hidden="false" customHeight="true" outlineLevel="0" collapsed="false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customFormat="false" ht="15.75" hidden="false" customHeight="true" outlineLevel="0" collapsed="false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customFormat="false" ht="15.75" hidden="false" customHeight="true" outlineLevel="0" collapsed="false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customFormat="false" ht="15.75" hidden="false" customHeight="true" outlineLevel="0" collapsed="false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customFormat="false" ht="15.75" hidden="false" customHeight="true" outlineLevel="0" collapsed="false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customFormat="false" ht="15.75" hidden="false" customHeight="true" outlineLevel="0" collapsed="false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customFormat="false" ht="15.75" hidden="false" customHeight="true" outlineLevel="0" collapsed="false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customFormat="false" ht="15.75" hidden="false" customHeight="true" outlineLevel="0" collapsed="false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customFormat="false" ht="15.75" hidden="false" customHeight="true" outlineLevel="0" collapsed="false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customFormat="false" ht="15.75" hidden="false" customHeight="true" outlineLevel="0" collapsed="false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customFormat="false" ht="15.75" hidden="false" customHeight="true" outlineLevel="0" collapsed="false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customFormat="false" ht="15.75" hidden="false" customHeight="true" outlineLevel="0" collapsed="false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customFormat="false" ht="15.75" hidden="false" customHeight="true" outlineLevel="0" collapsed="false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customFormat="false" ht="15.75" hidden="false" customHeight="true" outlineLevel="0" collapsed="false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customFormat="false" ht="15.75" hidden="false" customHeight="true" outlineLevel="0" collapsed="false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customFormat="false" ht="15.75" hidden="false" customHeight="true" outlineLevel="0" collapsed="false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customFormat="false" ht="15.75" hidden="false" customHeight="true" outlineLevel="0" collapsed="false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customFormat="false" ht="15.75" hidden="false" customHeight="true" outlineLevel="0" collapsed="false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customFormat="false" ht="15.75" hidden="false" customHeight="true" outlineLevel="0" collapsed="false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customFormat="false" ht="15.75" hidden="false" customHeight="true" outlineLevel="0" collapsed="false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customFormat="false" ht="15.75" hidden="false" customHeight="true" outlineLevel="0" collapsed="false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customFormat="false" ht="15.75" hidden="false" customHeight="true" outlineLevel="0" collapsed="false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customFormat="false" ht="15.75" hidden="false" customHeight="true" outlineLevel="0" collapsed="false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customFormat="false" ht="15.75" hidden="false" customHeight="true" outlineLevel="0" collapsed="false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customFormat="false" ht="15.75" hidden="false" customHeight="true" outlineLevel="0" collapsed="false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customFormat="false" ht="15.75" hidden="false" customHeight="true" outlineLevel="0" collapsed="false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customFormat="false" ht="15.75" hidden="false" customHeight="true" outlineLevel="0" collapsed="false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customFormat="false" ht="15.75" hidden="false" customHeight="true" outlineLevel="0" collapsed="false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customFormat="false" ht="15.75" hidden="false" customHeight="true" outlineLevel="0" collapsed="false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customFormat="false" ht="15.75" hidden="false" customHeight="true" outlineLevel="0" collapsed="false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customFormat="false" ht="15.75" hidden="false" customHeight="true" outlineLevel="0" collapsed="false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customFormat="false" ht="15.75" hidden="false" customHeight="true" outlineLevel="0" collapsed="false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customFormat="false" ht="15.75" hidden="false" customHeight="true" outlineLevel="0" collapsed="false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customFormat="false" ht="15.75" hidden="false" customHeight="true" outlineLevel="0" collapsed="false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customFormat="false" ht="15.75" hidden="false" customHeight="true" outlineLevel="0" collapsed="false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customFormat="false" ht="15.75" hidden="false" customHeight="true" outlineLevel="0" collapsed="false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customFormat="false" ht="15.75" hidden="false" customHeight="true" outlineLevel="0" collapsed="false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customFormat="false" ht="15.75" hidden="false" customHeight="true" outlineLevel="0" collapsed="false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customFormat="false" ht="15.75" hidden="false" customHeight="true" outlineLevel="0" collapsed="false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customFormat="false" ht="15.75" hidden="false" customHeight="true" outlineLevel="0" collapsed="false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customFormat="false" ht="15.75" hidden="false" customHeight="true" outlineLevel="0" collapsed="false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customFormat="false" ht="15.75" hidden="false" customHeight="true" outlineLevel="0" collapsed="false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customFormat="false" ht="15.75" hidden="false" customHeight="true" outlineLevel="0" collapsed="false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customFormat="false" ht="15.75" hidden="false" customHeight="true" outlineLevel="0" collapsed="false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customFormat="false" ht="15.75" hidden="false" customHeight="true" outlineLevel="0" collapsed="false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customFormat="false" ht="15.75" hidden="false" customHeight="true" outlineLevel="0" collapsed="false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customFormat="false" ht="15.75" hidden="false" customHeight="true" outlineLevel="0" collapsed="false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customFormat="false" ht="15.75" hidden="false" customHeight="true" outlineLevel="0" collapsed="false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customFormat="false" ht="15.75" hidden="false" customHeight="true" outlineLevel="0" collapsed="false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customFormat="false" ht="15.75" hidden="false" customHeight="true" outlineLevel="0" collapsed="false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customFormat="false" ht="15.75" hidden="false" customHeight="true" outlineLevel="0" collapsed="false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customFormat="false" ht="15.75" hidden="false" customHeight="true" outlineLevel="0" collapsed="false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customFormat="false" ht="15.75" hidden="false" customHeight="true" outlineLevel="0" collapsed="false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customFormat="false" ht="15.75" hidden="false" customHeight="true" outlineLevel="0" collapsed="false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customFormat="false" ht="15.75" hidden="false" customHeight="true" outlineLevel="0" collapsed="false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customFormat="false" ht="15.75" hidden="false" customHeight="true" outlineLevel="0" collapsed="false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customFormat="false" ht="15.75" hidden="false" customHeight="true" outlineLevel="0" collapsed="false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customFormat="false" ht="15.75" hidden="false" customHeight="true" outlineLevel="0" collapsed="false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customFormat="false" ht="15.75" hidden="false" customHeight="true" outlineLevel="0" collapsed="false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customFormat="false" ht="15.75" hidden="false" customHeight="true" outlineLevel="0" collapsed="false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customFormat="false" ht="15.75" hidden="false" customHeight="true" outlineLevel="0" collapsed="false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customFormat="false" ht="15.75" hidden="false" customHeight="true" outlineLevel="0" collapsed="false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customFormat="false" ht="15.75" hidden="false" customHeight="true" outlineLevel="0" collapsed="false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customFormat="false" ht="15.75" hidden="false" customHeight="true" outlineLevel="0" collapsed="false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customFormat="false" ht="15.75" hidden="false" customHeight="true" outlineLevel="0" collapsed="false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customFormat="false" ht="15.75" hidden="false" customHeight="true" outlineLevel="0" collapsed="false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customFormat="false" ht="15.75" hidden="false" customHeight="true" outlineLevel="0" collapsed="false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customFormat="false" ht="15.75" hidden="false" customHeight="true" outlineLevel="0" collapsed="false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customFormat="false" ht="15.75" hidden="false" customHeight="true" outlineLevel="0" collapsed="false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customFormat="false" ht="15.75" hidden="false" customHeight="true" outlineLevel="0" collapsed="false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customFormat="false" ht="15.75" hidden="false" customHeight="true" outlineLevel="0" collapsed="false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customFormat="false" ht="15.75" hidden="false" customHeight="true" outlineLevel="0" collapsed="false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customFormat="false" ht="15.75" hidden="false" customHeight="true" outlineLevel="0" collapsed="false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customFormat="false" ht="15.75" hidden="false" customHeight="true" outlineLevel="0" collapsed="false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customFormat="false" ht="15.75" hidden="false" customHeight="true" outlineLevel="0" collapsed="false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customFormat="false" ht="15.75" hidden="false" customHeight="true" outlineLevel="0" collapsed="false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customFormat="false" ht="15.75" hidden="false" customHeight="true" outlineLevel="0" collapsed="false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customFormat="false" ht="15.75" hidden="false" customHeight="true" outlineLevel="0" collapsed="false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customFormat="false" ht="15.75" hidden="false" customHeight="true" outlineLevel="0" collapsed="false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customFormat="false" ht="15.75" hidden="false" customHeight="true" outlineLevel="0" collapsed="false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customFormat="false" ht="15.75" hidden="false" customHeight="true" outlineLevel="0" collapsed="false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customFormat="false" ht="15.75" hidden="false" customHeight="true" outlineLevel="0" collapsed="false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customFormat="false" ht="15.75" hidden="false" customHeight="true" outlineLevel="0" collapsed="false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customFormat="false" ht="15.75" hidden="false" customHeight="true" outlineLevel="0" collapsed="false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customFormat="false" ht="15.75" hidden="false" customHeight="true" outlineLevel="0" collapsed="false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customFormat="false" ht="15.75" hidden="false" customHeight="true" outlineLevel="0" collapsed="false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customFormat="false" ht="15.75" hidden="false" customHeight="true" outlineLevel="0" collapsed="false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customFormat="false" ht="15.75" hidden="false" customHeight="true" outlineLevel="0" collapsed="false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customFormat="false" ht="15.75" hidden="false" customHeight="true" outlineLevel="0" collapsed="false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customFormat="false" ht="15.75" hidden="false" customHeight="true" outlineLevel="0" collapsed="false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customFormat="false" ht="15.75" hidden="false" customHeight="true" outlineLevel="0" collapsed="false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customFormat="false" ht="15.75" hidden="false" customHeight="true" outlineLevel="0" collapsed="false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customFormat="false" ht="15.75" hidden="false" customHeight="true" outlineLevel="0" collapsed="false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customFormat="false" ht="15.75" hidden="false" customHeight="true" outlineLevel="0" collapsed="false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customFormat="false" ht="15.75" hidden="false" customHeight="true" outlineLevel="0" collapsed="false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customFormat="false" ht="15.75" hidden="false" customHeight="true" outlineLevel="0" collapsed="false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customFormat="false" ht="15.75" hidden="false" customHeight="true" outlineLevel="0" collapsed="false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customFormat="false" ht="15.75" hidden="false" customHeight="true" outlineLevel="0" collapsed="false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customFormat="false" ht="15.75" hidden="false" customHeight="true" outlineLevel="0" collapsed="false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customFormat="false" ht="15.75" hidden="false" customHeight="true" outlineLevel="0" collapsed="false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customFormat="false" ht="15.75" hidden="false" customHeight="true" outlineLevel="0" collapsed="false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customFormat="false" ht="15.75" hidden="false" customHeight="true" outlineLevel="0" collapsed="false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customFormat="false" ht="15.75" hidden="false" customHeight="true" outlineLevel="0" collapsed="false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customFormat="false" ht="15.75" hidden="false" customHeight="true" outlineLevel="0" collapsed="false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customFormat="false" ht="15.75" hidden="false" customHeight="true" outlineLevel="0" collapsed="false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customFormat="false" ht="15.75" hidden="false" customHeight="true" outlineLevel="0" collapsed="false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customFormat="false" ht="15.75" hidden="false" customHeight="true" outlineLevel="0" collapsed="false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customFormat="false" ht="15.75" hidden="false" customHeight="true" outlineLevel="0" collapsed="false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customFormat="false" ht="15.75" hidden="false" customHeight="true" outlineLevel="0" collapsed="false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customFormat="false" ht="15.75" hidden="false" customHeight="true" outlineLevel="0" collapsed="false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customFormat="false" ht="15.75" hidden="false" customHeight="true" outlineLevel="0" collapsed="false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customFormat="false" ht="15.75" hidden="false" customHeight="true" outlineLevel="0" collapsed="false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customFormat="false" ht="15.75" hidden="false" customHeight="true" outlineLevel="0" collapsed="false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customFormat="false" ht="15.75" hidden="false" customHeight="true" outlineLevel="0" collapsed="false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customFormat="false" ht="15.75" hidden="false" customHeight="true" outlineLevel="0" collapsed="false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customFormat="false" ht="15.75" hidden="false" customHeight="true" outlineLevel="0" collapsed="false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customFormat="false" ht="15.75" hidden="false" customHeight="true" outlineLevel="0" collapsed="false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customFormat="false" ht="15.75" hidden="false" customHeight="true" outlineLevel="0" collapsed="false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customFormat="false" ht="15.75" hidden="false" customHeight="true" outlineLevel="0" collapsed="false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customFormat="false" ht="15.75" hidden="false" customHeight="true" outlineLevel="0" collapsed="false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customFormat="false" ht="15.75" hidden="false" customHeight="true" outlineLevel="0" collapsed="false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customFormat="false" ht="15.75" hidden="false" customHeight="true" outlineLevel="0" collapsed="false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customFormat="false" ht="15.75" hidden="false" customHeight="true" outlineLevel="0" collapsed="false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customFormat="false" ht="15.75" hidden="false" customHeight="true" outlineLevel="0" collapsed="false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customFormat="false" ht="15.75" hidden="false" customHeight="true" outlineLevel="0" collapsed="false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customFormat="false" ht="15.75" hidden="false" customHeight="true" outlineLevel="0" collapsed="false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customFormat="false" ht="15.75" hidden="false" customHeight="true" outlineLevel="0" collapsed="false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customFormat="false" ht="15.75" hidden="false" customHeight="true" outlineLevel="0" collapsed="false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customFormat="false" ht="15.75" hidden="false" customHeight="true" outlineLevel="0" collapsed="false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customFormat="false" ht="15.75" hidden="false" customHeight="true" outlineLevel="0" collapsed="false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customFormat="false" ht="15.75" hidden="false" customHeight="true" outlineLevel="0" collapsed="false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customFormat="false" ht="15.75" hidden="false" customHeight="true" outlineLevel="0" collapsed="false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customFormat="false" ht="15.75" hidden="false" customHeight="true" outlineLevel="0" collapsed="false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customFormat="false" ht="15.75" hidden="false" customHeight="true" outlineLevel="0" collapsed="false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customFormat="false" ht="15.75" hidden="false" customHeight="true" outlineLevel="0" collapsed="false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customFormat="false" ht="15.75" hidden="false" customHeight="true" outlineLevel="0" collapsed="false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customFormat="false" ht="15.75" hidden="false" customHeight="true" outlineLevel="0" collapsed="false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customFormat="false" ht="15.75" hidden="false" customHeight="true" outlineLevel="0" collapsed="false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customFormat="false" ht="15.75" hidden="false" customHeight="true" outlineLevel="0" collapsed="false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customFormat="false" ht="15.75" hidden="false" customHeight="true" outlineLevel="0" collapsed="false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customFormat="false" ht="15.75" hidden="false" customHeight="true" outlineLevel="0" collapsed="false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customFormat="false" ht="15.75" hidden="false" customHeight="true" outlineLevel="0" collapsed="false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customFormat="false" ht="15.75" hidden="false" customHeight="true" outlineLevel="0" collapsed="false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customFormat="false" ht="15.75" hidden="false" customHeight="true" outlineLevel="0" collapsed="false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customFormat="false" ht="15.75" hidden="false" customHeight="true" outlineLevel="0" collapsed="false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customFormat="false" ht="15.75" hidden="false" customHeight="true" outlineLevel="0" collapsed="false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customFormat="false" ht="15.75" hidden="false" customHeight="true" outlineLevel="0" collapsed="false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customFormat="false" ht="15.75" hidden="false" customHeight="true" outlineLevel="0" collapsed="false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customFormat="false" ht="15.75" hidden="false" customHeight="true" outlineLevel="0" collapsed="false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customFormat="false" ht="15.75" hidden="false" customHeight="true" outlineLevel="0" collapsed="false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customFormat="false" ht="15.75" hidden="false" customHeight="true" outlineLevel="0" collapsed="false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customFormat="false" ht="15.75" hidden="false" customHeight="true" outlineLevel="0" collapsed="false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customFormat="false" ht="15.75" hidden="false" customHeight="true" outlineLevel="0" collapsed="false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customFormat="false" ht="15.75" hidden="false" customHeight="true" outlineLevel="0" collapsed="false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customFormat="false" ht="15.75" hidden="false" customHeight="true" outlineLevel="0" collapsed="false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customFormat="false" ht="15.75" hidden="false" customHeight="true" outlineLevel="0" collapsed="false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customFormat="false" ht="15.75" hidden="false" customHeight="true" outlineLevel="0" collapsed="false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customFormat="false" ht="15.75" hidden="false" customHeight="true" outlineLevel="0" collapsed="false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customFormat="false" ht="15.75" hidden="false" customHeight="true" outlineLevel="0" collapsed="false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customFormat="false" ht="15.75" hidden="false" customHeight="true" outlineLevel="0" collapsed="false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customFormat="false" ht="15.75" hidden="false" customHeight="true" outlineLevel="0" collapsed="false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customFormat="false" ht="15.75" hidden="false" customHeight="true" outlineLevel="0" collapsed="false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customFormat="false" ht="15.75" hidden="false" customHeight="true" outlineLevel="0" collapsed="false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customFormat="false" ht="15.75" hidden="false" customHeight="true" outlineLevel="0" collapsed="false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customFormat="false" ht="15.75" hidden="false" customHeight="true" outlineLevel="0" collapsed="false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customFormat="false" ht="15.75" hidden="false" customHeight="true" outlineLevel="0" collapsed="false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customFormat="false" ht="15.75" hidden="false" customHeight="true" outlineLevel="0" collapsed="false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customFormat="false" ht="15.75" hidden="false" customHeight="true" outlineLevel="0" collapsed="false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customFormat="false" ht="15.75" hidden="false" customHeight="true" outlineLevel="0" collapsed="false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customFormat="false" ht="15.75" hidden="false" customHeight="true" outlineLevel="0" collapsed="false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customFormat="false" ht="15.75" hidden="false" customHeight="true" outlineLevel="0" collapsed="false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customFormat="false" ht="15.75" hidden="false" customHeight="true" outlineLevel="0" collapsed="false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customFormat="false" ht="15.75" hidden="false" customHeight="true" outlineLevel="0" collapsed="false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customFormat="false" ht="15.75" hidden="false" customHeight="true" outlineLevel="0" collapsed="false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customFormat="false" ht="15.75" hidden="false" customHeight="true" outlineLevel="0" collapsed="false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customFormat="false" ht="15.75" hidden="false" customHeight="true" outlineLevel="0" collapsed="false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customFormat="false" ht="15.75" hidden="false" customHeight="true" outlineLevel="0" collapsed="false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customFormat="false" ht="15.75" hidden="false" customHeight="true" outlineLevel="0" collapsed="false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customFormat="false" ht="15.75" hidden="false" customHeight="true" outlineLevel="0" collapsed="false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customFormat="false" ht="15.75" hidden="false" customHeight="true" outlineLevel="0" collapsed="false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customFormat="false" ht="15.75" hidden="false" customHeight="true" outlineLevel="0" collapsed="false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customFormat="false" ht="15.75" hidden="false" customHeight="true" outlineLevel="0" collapsed="false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customFormat="false" ht="15.75" hidden="false" customHeight="true" outlineLevel="0" collapsed="false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customFormat="false" ht="15.75" hidden="false" customHeight="true" outlineLevel="0" collapsed="false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customFormat="false" ht="15.75" hidden="false" customHeight="true" outlineLevel="0" collapsed="false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customFormat="false" ht="15.75" hidden="false" customHeight="true" outlineLevel="0" collapsed="false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customFormat="false" ht="15.75" hidden="false" customHeight="true" outlineLevel="0" collapsed="false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customFormat="false" ht="15.75" hidden="false" customHeight="true" outlineLevel="0" collapsed="false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customFormat="false" ht="15.75" hidden="false" customHeight="true" outlineLevel="0" collapsed="false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customFormat="false" ht="15.75" hidden="false" customHeight="true" outlineLevel="0" collapsed="false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customFormat="false" ht="15.75" hidden="false" customHeight="true" outlineLevel="0" collapsed="false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customFormat="false" ht="15.75" hidden="false" customHeight="true" outlineLevel="0" collapsed="false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customFormat="false" ht="15.75" hidden="false" customHeight="true" outlineLevel="0" collapsed="false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customFormat="false" ht="15.75" hidden="false" customHeight="true" outlineLevel="0" collapsed="false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customFormat="false" ht="15.75" hidden="false" customHeight="true" outlineLevel="0" collapsed="false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customFormat="false" ht="15.75" hidden="false" customHeight="true" outlineLevel="0" collapsed="false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customFormat="false" ht="15.75" hidden="false" customHeight="true" outlineLevel="0" collapsed="false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customFormat="false" ht="15.75" hidden="false" customHeight="true" outlineLevel="0" collapsed="false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customFormat="false" ht="15.75" hidden="false" customHeight="true" outlineLevel="0" collapsed="false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customFormat="false" ht="15.75" hidden="false" customHeight="true" outlineLevel="0" collapsed="false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customFormat="false" ht="15.75" hidden="false" customHeight="true" outlineLevel="0" collapsed="false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customFormat="false" ht="15.75" hidden="false" customHeight="true" outlineLevel="0" collapsed="false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customFormat="false" ht="15.75" hidden="false" customHeight="true" outlineLevel="0" collapsed="false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customFormat="false" ht="15.75" hidden="false" customHeight="true" outlineLevel="0" collapsed="false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customFormat="false" ht="15.75" hidden="false" customHeight="true" outlineLevel="0" collapsed="false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customFormat="false" ht="15.75" hidden="false" customHeight="true" outlineLevel="0" collapsed="false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customFormat="false" ht="15.75" hidden="false" customHeight="true" outlineLevel="0" collapsed="false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customFormat="false" ht="15.75" hidden="false" customHeight="true" outlineLevel="0" collapsed="false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customFormat="false" ht="15.75" hidden="false" customHeight="true" outlineLevel="0" collapsed="false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customFormat="false" ht="15.75" hidden="false" customHeight="true" outlineLevel="0" collapsed="false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customFormat="false" ht="15.75" hidden="false" customHeight="true" outlineLevel="0" collapsed="false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customFormat="false" ht="15.75" hidden="false" customHeight="true" outlineLevel="0" collapsed="false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customFormat="false" ht="15.75" hidden="false" customHeight="true" outlineLevel="0" collapsed="false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customFormat="false" ht="15.75" hidden="false" customHeight="true" outlineLevel="0" collapsed="false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customFormat="false" ht="15.75" hidden="false" customHeight="true" outlineLevel="0" collapsed="false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customFormat="false" ht="15.75" hidden="false" customHeight="true" outlineLevel="0" collapsed="false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customFormat="false" ht="15.75" hidden="false" customHeight="true" outlineLevel="0" collapsed="false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customFormat="false" ht="15.75" hidden="false" customHeight="true" outlineLevel="0" collapsed="false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customFormat="false" ht="15.75" hidden="false" customHeight="true" outlineLevel="0" collapsed="false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customFormat="false" ht="15.75" hidden="false" customHeight="true" outlineLevel="0" collapsed="false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customFormat="false" ht="15.75" hidden="false" customHeight="true" outlineLevel="0" collapsed="false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customFormat="false" ht="15.75" hidden="false" customHeight="true" outlineLevel="0" collapsed="false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customFormat="false" ht="15.75" hidden="false" customHeight="true" outlineLevel="0" collapsed="false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customFormat="false" ht="15.75" hidden="false" customHeight="true" outlineLevel="0" collapsed="false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customFormat="false" ht="15.75" hidden="false" customHeight="true" outlineLevel="0" collapsed="false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customFormat="false" ht="15.75" hidden="false" customHeight="true" outlineLevel="0" collapsed="false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customFormat="false" ht="15.75" hidden="false" customHeight="true" outlineLevel="0" collapsed="false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customFormat="false" ht="15.75" hidden="false" customHeight="true" outlineLevel="0" collapsed="false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customFormat="false" ht="15.75" hidden="false" customHeight="true" outlineLevel="0" collapsed="false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customFormat="false" ht="15.75" hidden="false" customHeight="true" outlineLevel="0" collapsed="false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customFormat="false" ht="15.75" hidden="false" customHeight="true" outlineLevel="0" collapsed="false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customFormat="false" ht="15.75" hidden="false" customHeight="true" outlineLevel="0" collapsed="false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customFormat="false" ht="15.75" hidden="false" customHeight="true" outlineLevel="0" collapsed="false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customFormat="false" ht="15.75" hidden="false" customHeight="true" outlineLevel="0" collapsed="false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customFormat="false" ht="15.75" hidden="false" customHeight="true" outlineLevel="0" collapsed="false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customFormat="false" ht="15.75" hidden="false" customHeight="true" outlineLevel="0" collapsed="false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customFormat="false" ht="15.75" hidden="false" customHeight="true" outlineLevel="0" collapsed="false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customFormat="false" ht="15.75" hidden="false" customHeight="true" outlineLevel="0" collapsed="false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customFormat="false" ht="15.75" hidden="false" customHeight="true" outlineLevel="0" collapsed="false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customFormat="false" ht="15.75" hidden="false" customHeight="true" outlineLevel="0" collapsed="false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customFormat="false" ht="15.75" hidden="false" customHeight="true" outlineLevel="0" collapsed="false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customFormat="false" ht="15.75" hidden="false" customHeight="true" outlineLevel="0" collapsed="false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customFormat="false" ht="15.75" hidden="false" customHeight="true" outlineLevel="0" collapsed="false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customFormat="false" ht="15.75" hidden="false" customHeight="true" outlineLevel="0" collapsed="false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customFormat="false" ht="15.75" hidden="false" customHeight="true" outlineLevel="0" collapsed="false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customFormat="false" ht="15.75" hidden="false" customHeight="true" outlineLevel="0" collapsed="false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customFormat="false" ht="15.75" hidden="false" customHeight="true" outlineLevel="0" collapsed="false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customFormat="false" ht="15.75" hidden="false" customHeight="true" outlineLevel="0" collapsed="false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customFormat="false" ht="15.75" hidden="false" customHeight="true" outlineLevel="0" collapsed="false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customFormat="false" ht="15.75" hidden="false" customHeight="true" outlineLevel="0" collapsed="false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customFormat="false" ht="15.75" hidden="false" customHeight="true" outlineLevel="0" collapsed="false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customFormat="false" ht="15.75" hidden="false" customHeight="true" outlineLevel="0" collapsed="false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customFormat="false" ht="15.75" hidden="false" customHeight="true" outlineLevel="0" collapsed="false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customFormat="false" ht="15.75" hidden="false" customHeight="true" outlineLevel="0" collapsed="false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customFormat="false" ht="15.75" hidden="false" customHeight="true" outlineLevel="0" collapsed="false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customFormat="false" ht="15.75" hidden="false" customHeight="true" outlineLevel="0" collapsed="false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customFormat="false" ht="15.75" hidden="false" customHeight="true" outlineLevel="0" collapsed="false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customFormat="false" ht="15.75" hidden="false" customHeight="true" outlineLevel="0" collapsed="false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customFormat="false" ht="15.75" hidden="false" customHeight="true" outlineLevel="0" collapsed="false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customFormat="false" ht="15.75" hidden="false" customHeight="true" outlineLevel="0" collapsed="false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customFormat="false" ht="15.75" hidden="false" customHeight="true" outlineLevel="0" collapsed="false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customFormat="false" ht="15.75" hidden="false" customHeight="true" outlineLevel="0" collapsed="false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customFormat="false" ht="15.75" hidden="false" customHeight="true" outlineLevel="0" collapsed="false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customFormat="false" ht="15.75" hidden="false" customHeight="true" outlineLevel="0" collapsed="false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customFormat="false" ht="15.75" hidden="false" customHeight="true" outlineLevel="0" collapsed="false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customFormat="false" ht="15.75" hidden="false" customHeight="true" outlineLevel="0" collapsed="false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customFormat="false" ht="15.75" hidden="false" customHeight="true" outlineLevel="0" collapsed="false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customFormat="false" ht="15.75" hidden="false" customHeight="true" outlineLevel="0" collapsed="false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customFormat="false" ht="15.75" hidden="false" customHeight="true" outlineLevel="0" collapsed="false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customFormat="false" ht="15.75" hidden="false" customHeight="true" outlineLevel="0" collapsed="false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customFormat="false" ht="15.75" hidden="false" customHeight="true" outlineLevel="0" collapsed="false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customFormat="false" ht="15.75" hidden="false" customHeight="true" outlineLevel="0" collapsed="false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customFormat="false" ht="15.75" hidden="false" customHeight="true" outlineLevel="0" collapsed="false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customFormat="false" ht="15.75" hidden="false" customHeight="true" outlineLevel="0" collapsed="false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customFormat="false" ht="15.75" hidden="false" customHeight="true" outlineLevel="0" collapsed="false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customFormat="false" ht="15.75" hidden="false" customHeight="true" outlineLevel="0" collapsed="false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customFormat="false" ht="15.75" hidden="false" customHeight="true" outlineLevel="0" collapsed="false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customFormat="false" ht="15.75" hidden="false" customHeight="true" outlineLevel="0" collapsed="false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customFormat="false" ht="15.75" hidden="false" customHeight="true" outlineLevel="0" collapsed="false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customFormat="false" ht="15.75" hidden="false" customHeight="true" outlineLevel="0" collapsed="false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customFormat="false" ht="15.75" hidden="false" customHeight="true" outlineLevel="0" collapsed="false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customFormat="false" ht="15.75" hidden="false" customHeight="true" outlineLevel="0" collapsed="false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customFormat="false" ht="15.75" hidden="false" customHeight="true" outlineLevel="0" collapsed="false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customFormat="false" ht="15.75" hidden="false" customHeight="true" outlineLevel="0" collapsed="false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customFormat="false" ht="15.75" hidden="false" customHeight="true" outlineLevel="0" collapsed="false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customFormat="false" ht="15.75" hidden="false" customHeight="true" outlineLevel="0" collapsed="false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customFormat="false" ht="15.75" hidden="false" customHeight="true" outlineLevel="0" collapsed="false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customFormat="false" ht="15.75" hidden="false" customHeight="true" outlineLevel="0" collapsed="false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customFormat="false" ht="15.75" hidden="false" customHeight="true" outlineLevel="0" collapsed="false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customFormat="false" ht="15.75" hidden="false" customHeight="true" outlineLevel="0" collapsed="false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customFormat="false" ht="15.75" hidden="false" customHeight="true" outlineLevel="0" collapsed="false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customFormat="false" ht="15.75" hidden="false" customHeight="true" outlineLevel="0" collapsed="false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customFormat="false" ht="15.75" hidden="false" customHeight="true" outlineLevel="0" collapsed="false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customFormat="false" ht="15.75" hidden="false" customHeight="true" outlineLevel="0" collapsed="false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customFormat="false" ht="15.75" hidden="false" customHeight="true" outlineLevel="0" collapsed="false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customFormat="false" ht="15.75" hidden="false" customHeight="true" outlineLevel="0" collapsed="false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customFormat="false" ht="15.75" hidden="false" customHeight="true" outlineLevel="0" collapsed="false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customFormat="false" ht="15.75" hidden="false" customHeight="true" outlineLevel="0" collapsed="false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customFormat="false" ht="15.75" hidden="false" customHeight="true" outlineLevel="0" collapsed="false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customFormat="false" ht="15.75" hidden="false" customHeight="true" outlineLevel="0" collapsed="false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customFormat="false" ht="15.75" hidden="false" customHeight="true" outlineLevel="0" collapsed="false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customFormat="false" ht="15.75" hidden="false" customHeight="true" outlineLevel="0" collapsed="false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customFormat="false" ht="15.75" hidden="false" customHeight="true" outlineLevel="0" collapsed="false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customFormat="false" ht="15.75" hidden="false" customHeight="true" outlineLevel="0" collapsed="false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customFormat="false" ht="15.75" hidden="false" customHeight="true" outlineLevel="0" collapsed="false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customFormat="false" ht="15.75" hidden="false" customHeight="true" outlineLevel="0" collapsed="false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customFormat="false" ht="15.75" hidden="false" customHeight="true" outlineLevel="0" collapsed="false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customFormat="false" ht="15.75" hidden="false" customHeight="true" outlineLevel="0" collapsed="false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customFormat="false" ht="15.75" hidden="false" customHeight="true" outlineLevel="0" collapsed="false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customFormat="false" ht="15.75" hidden="false" customHeight="true" outlineLevel="0" collapsed="false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customFormat="false" ht="15.75" hidden="false" customHeight="true" outlineLevel="0" collapsed="false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customFormat="false" ht="15.75" hidden="false" customHeight="true" outlineLevel="0" collapsed="false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customFormat="false" ht="15.75" hidden="false" customHeight="true" outlineLevel="0" collapsed="false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customFormat="false" ht="15.75" hidden="false" customHeight="true" outlineLevel="0" collapsed="false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customFormat="false" ht="15.75" hidden="false" customHeight="true" outlineLevel="0" collapsed="false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customFormat="false" ht="15.75" hidden="false" customHeight="true" outlineLevel="0" collapsed="false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customFormat="false" ht="15.75" hidden="false" customHeight="true" outlineLevel="0" collapsed="false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customFormat="false" ht="15.75" hidden="false" customHeight="true" outlineLevel="0" collapsed="false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customFormat="false" ht="15.75" hidden="false" customHeight="true" outlineLevel="0" collapsed="false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customFormat="false" ht="15.75" hidden="false" customHeight="true" outlineLevel="0" collapsed="false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customFormat="false" ht="15.75" hidden="false" customHeight="true" outlineLevel="0" collapsed="false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customFormat="false" ht="15.75" hidden="false" customHeight="true" outlineLevel="0" collapsed="false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customFormat="false" ht="15.75" hidden="false" customHeight="true" outlineLevel="0" collapsed="false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customFormat="false" ht="15.75" hidden="false" customHeight="true" outlineLevel="0" collapsed="false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customFormat="false" ht="15.75" hidden="false" customHeight="true" outlineLevel="0" collapsed="false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customFormat="false" ht="15.75" hidden="false" customHeight="true" outlineLevel="0" collapsed="false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customFormat="false" ht="15.75" hidden="false" customHeight="true" outlineLevel="0" collapsed="false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customFormat="false" ht="15.75" hidden="false" customHeight="true" outlineLevel="0" collapsed="false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customFormat="false" ht="15.75" hidden="false" customHeight="true" outlineLevel="0" collapsed="false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customFormat="false" ht="15.75" hidden="false" customHeight="true" outlineLevel="0" collapsed="false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customFormat="false" ht="15.75" hidden="false" customHeight="true" outlineLevel="0" collapsed="false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customFormat="false" ht="15.75" hidden="false" customHeight="true" outlineLevel="0" collapsed="false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customFormat="false" ht="15.75" hidden="false" customHeight="true" outlineLevel="0" collapsed="false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customFormat="false" ht="15.75" hidden="false" customHeight="true" outlineLevel="0" collapsed="false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customFormat="false" ht="15.75" hidden="false" customHeight="true" outlineLevel="0" collapsed="false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customFormat="false" ht="15.75" hidden="false" customHeight="true" outlineLevel="0" collapsed="false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customFormat="false" ht="15.75" hidden="false" customHeight="true" outlineLevel="0" collapsed="false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customFormat="false" ht="15.75" hidden="false" customHeight="true" outlineLevel="0" collapsed="false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customFormat="false" ht="15.75" hidden="false" customHeight="true" outlineLevel="0" collapsed="false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customFormat="false" ht="15.75" hidden="false" customHeight="true" outlineLevel="0" collapsed="false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customFormat="false" ht="15.75" hidden="false" customHeight="true" outlineLevel="0" collapsed="false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customFormat="false" ht="15.75" hidden="false" customHeight="true" outlineLevel="0" collapsed="false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customFormat="false" ht="15.75" hidden="false" customHeight="true" outlineLevel="0" collapsed="false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customFormat="false" ht="15.75" hidden="false" customHeight="true" outlineLevel="0" collapsed="false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customFormat="false" ht="15.75" hidden="false" customHeight="true" outlineLevel="0" collapsed="false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customFormat="false" ht="15.75" hidden="false" customHeight="true" outlineLevel="0" collapsed="false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customFormat="false" ht="15.75" hidden="false" customHeight="true" outlineLevel="0" collapsed="false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customFormat="false" ht="15.75" hidden="false" customHeight="true" outlineLevel="0" collapsed="false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customFormat="false" ht="15.75" hidden="false" customHeight="true" outlineLevel="0" collapsed="false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customFormat="false" ht="15.75" hidden="false" customHeight="true" outlineLevel="0" collapsed="false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customFormat="false" ht="15.75" hidden="false" customHeight="true" outlineLevel="0" collapsed="false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customFormat="false" ht="15.75" hidden="false" customHeight="true" outlineLevel="0" collapsed="false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customFormat="false" ht="15.75" hidden="false" customHeight="true" outlineLevel="0" collapsed="false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customFormat="false" ht="15.75" hidden="false" customHeight="true" outlineLevel="0" collapsed="false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customFormat="false" ht="15.75" hidden="false" customHeight="true" outlineLevel="0" collapsed="false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customFormat="false" ht="15.75" hidden="false" customHeight="true" outlineLevel="0" collapsed="false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customFormat="false" ht="15.75" hidden="false" customHeight="true" outlineLevel="0" collapsed="false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customFormat="false" ht="15.75" hidden="false" customHeight="true" outlineLevel="0" collapsed="false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customFormat="false" ht="15.75" hidden="false" customHeight="true" outlineLevel="0" collapsed="false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customFormat="false" ht="15.75" hidden="false" customHeight="true" outlineLevel="0" collapsed="false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customFormat="false" ht="15.75" hidden="false" customHeight="true" outlineLevel="0" collapsed="false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customFormat="false" ht="15.75" hidden="false" customHeight="true" outlineLevel="0" collapsed="false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customFormat="false" ht="15.75" hidden="false" customHeight="true" outlineLevel="0" collapsed="false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customFormat="false" ht="15.75" hidden="false" customHeight="true" outlineLevel="0" collapsed="false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customFormat="false" ht="15.75" hidden="false" customHeight="true" outlineLevel="0" collapsed="false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customFormat="false" ht="15.75" hidden="false" customHeight="true" outlineLevel="0" collapsed="false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customFormat="false" ht="15.75" hidden="false" customHeight="true" outlineLevel="0" collapsed="false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customFormat="false" ht="15.75" hidden="false" customHeight="true" outlineLevel="0" collapsed="false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customFormat="false" ht="15.75" hidden="false" customHeight="true" outlineLevel="0" collapsed="false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customFormat="false" ht="15.75" hidden="false" customHeight="true" outlineLevel="0" collapsed="false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customFormat="false" ht="15.75" hidden="false" customHeight="true" outlineLevel="0" collapsed="false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customFormat="false" ht="15.75" hidden="false" customHeight="true" outlineLevel="0" collapsed="false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customFormat="false" ht="15.75" hidden="false" customHeight="true" outlineLevel="0" collapsed="false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customFormat="false" ht="15.75" hidden="false" customHeight="true" outlineLevel="0" collapsed="false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customFormat="false" ht="15.75" hidden="false" customHeight="true" outlineLevel="0" collapsed="false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customFormat="false" ht="15.75" hidden="false" customHeight="true" outlineLevel="0" collapsed="false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customFormat="false" ht="15.75" hidden="false" customHeight="true" outlineLevel="0" collapsed="false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customFormat="false" ht="15.75" hidden="false" customHeight="true" outlineLevel="0" collapsed="false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customFormat="false" ht="15.75" hidden="false" customHeight="true" outlineLevel="0" collapsed="false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customFormat="false" ht="15.75" hidden="false" customHeight="true" outlineLevel="0" collapsed="false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customFormat="false" ht="15.75" hidden="false" customHeight="true" outlineLevel="0" collapsed="false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customFormat="false" ht="15.75" hidden="false" customHeight="true" outlineLevel="0" collapsed="false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customFormat="false" ht="15.75" hidden="false" customHeight="true" outlineLevel="0" collapsed="false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customFormat="false" ht="15.75" hidden="false" customHeight="true" outlineLevel="0" collapsed="false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customFormat="false" ht="15.75" hidden="false" customHeight="true" outlineLevel="0" collapsed="false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customFormat="false" ht="15.75" hidden="false" customHeight="true" outlineLevel="0" collapsed="false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customFormat="false" ht="15.75" hidden="false" customHeight="true" outlineLevel="0" collapsed="false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customFormat="false" ht="15.75" hidden="false" customHeight="true" outlineLevel="0" collapsed="false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customFormat="false" ht="15.75" hidden="false" customHeight="true" outlineLevel="0" collapsed="false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customFormat="false" ht="15.75" hidden="false" customHeight="true" outlineLevel="0" collapsed="false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customFormat="false" ht="15.75" hidden="false" customHeight="true" outlineLevel="0" collapsed="false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customFormat="false" ht="15.75" hidden="false" customHeight="true" outlineLevel="0" collapsed="false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customFormat="false" ht="15.75" hidden="false" customHeight="true" outlineLevel="0" collapsed="false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customFormat="false" ht="15.75" hidden="false" customHeight="true" outlineLevel="0" collapsed="false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customFormat="false" ht="15.75" hidden="false" customHeight="true" outlineLevel="0" collapsed="false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customFormat="false" ht="15.75" hidden="false" customHeight="true" outlineLevel="0" collapsed="false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customFormat="false" ht="15.75" hidden="false" customHeight="true" outlineLevel="0" collapsed="false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customFormat="false" ht="15.75" hidden="false" customHeight="true" outlineLevel="0" collapsed="false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customFormat="false" ht="15.75" hidden="false" customHeight="true" outlineLevel="0" collapsed="false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customFormat="false" ht="15.75" hidden="false" customHeight="true" outlineLevel="0" collapsed="false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customFormat="false" ht="15.75" hidden="false" customHeight="true" outlineLevel="0" collapsed="false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customFormat="false" ht="15.75" hidden="false" customHeight="true" outlineLevel="0" collapsed="false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customFormat="false" ht="15.75" hidden="false" customHeight="true" outlineLevel="0" collapsed="false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customFormat="false" ht="15.75" hidden="false" customHeight="true" outlineLevel="0" collapsed="false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customFormat="false" ht="15.75" hidden="false" customHeight="true" outlineLevel="0" collapsed="false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customFormat="false" ht="15.75" hidden="false" customHeight="true" outlineLevel="0" collapsed="false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customFormat="false" ht="15.75" hidden="false" customHeight="true" outlineLevel="0" collapsed="false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customFormat="false" ht="15.75" hidden="false" customHeight="true" outlineLevel="0" collapsed="false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customFormat="false" ht="15.75" hidden="false" customHeight="true" outlineLevel="0" collapsed="false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customFormat="false" ht="15.75" hidden="false" customHeight="true" outlineLevel="0" collapsed="false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customFormat="false" ht="15.75" hidden="false" customHeight="true" outlineLevel="0" collapsed="false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customFormat="false" ht="15.75" hidden="false" customHeight="true" outlineLevel="0" collapsed="false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customFormat="false" ht="15.75" hidden="false" customHeight="true" outlineLevel="0" collapsed="false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customFormat="false" ht="15.75" hidden="false" customHeight="true" outlineLevel="0" collapsed="false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customFormat="false" ht="15.75" hidden="false" customHeight="true" outlineLevel="0" collapsed="false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customFormat="false" ht="15.75" hidden="false" customHeight="true" outlineLevel="0" collapsed="false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customFormat="false" ht="15.75" hidden="false" customHeight="true" outlineLevel="0" collapsed="false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customFormat="false" ht="15.75" hidden="false" customHeight="true" outlineLevel="0" collapsed="false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customFormat="false" ht="15.75" hidden="false" customHeight="true" outlineLevel="0" collapsed="false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customFormat="false" ht="15.75" hidden="false" customHeight="true" outlineLevel="0" collapsed="false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customFormat="false" ht="15.75" hidden="false" customHeight="true" outlineLevel="0" collapsed="false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customFormat="false" ht="15.75" hidden="false" customHeight="true" outlineLevel="0" collapsed="false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customFormat="false" ht="15.75" hidden="false" customHeight="true" outlineLevel="0" collapsed="false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customFormat="false" ht="15.75" hidden="false" customHeight="true" outlineLevel="0" collapsed="false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customFormat="false" ht="15.75" hidden="false" customHeight="true" outlineLevel="0" collapsed="false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customFormat="false" ht="15.75" hidden="false" customHeight="true" outlineLevel="0" collapsed="false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customFormat="false" ht="15.75" hidden="false" customHeight="true" outlineLevel="0" collapsed="false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customFormat="false" ht="15.75" hidden="false" customHeight="true" outlineLevel="0" collapsed="false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customFormat="false" ht="15.75" hidden="false" customHeight="true" outlineLevel="0" collapsed="false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customFormat="false" ht="15.75" hidden="false" customHeight="true" outlineLevel="0" collapsed="false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customFormat="false" ht="15.75" hidden="false" customHeight="true" outlineLevel="0" collapsed="false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customFormat="false" ht="15.75" hidden="false" customHeight="true" outlineLevel="0" collapsed="false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customFormat="false" ht="15.75" hidden="false" customHeight="true" outlineLevel="0" collapsed="false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6">
    <mergeCell ref="A1:E1"/>
    <mergeCell ref="A2:B2"/>
    <mergeCell ref="A3:A9"/>
    <mergeCell ref="A10:A15"/>
    <mergeCell ref="A16:A18"/>
    <mergeCell ref="A21:D21"/>
  </mergeCells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1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</TotalTime>
  <Application>LibreOffice/7.3.1.3$Windows_X86_64 LibreOffice_project/a69ca51ded25f3eefd52d7bf9a5fad8c90b87951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pt-BR</dc:language>
  <cp:lastModifiedBy/>
  <dcterms:modified xsi:type="dcterms:W3CDTF">2023-07-21T09:57:26Z</dcterms:modified>
  <cp:revision>1</cp:revision>
  <dc:subject/>
  <dc:title/>
</cp:coreProperties>
</file>